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denkamichlova.DESKTOP1\Documents\Projekty\MMKV-ZŠ Krušnohorská\zadávací řízení\Ke zveřejnění\"/>
    </mc:Choice>
  </mc:AlternateContent>
  <bookViews>
    <workbookView xWindow="0" yWindow="0" windowWidth="21156" windowHeight="7644"/>
  </bookViews>
  <sheets>
    <sheet name="Rekapitulace stavby" sheetId="1" r:id="rId1"/>
    <sheet name="01 - Oplocení, chodníky, ..." sheetId="2" r:id="rId2"/>
    <sheet name="07 - Vedlejší rozpočtové ..." sheetId="3" r:id="rId3"/>
    <sheet name="Pokyny pro vyplnění" sheetId="4" r:id="rId4"/>
  </sheets>
  <definedNames>
    <definedName name="_xlnm._FilterDatabase" localSheetId="1" hidden="1">'01 - Oplocení, chodníky, ...'!$C$86:$K$217</definedName>
    <definedName name="_xlnm._FilterDatabase" localSheetId="2" hidden="1">'07 - Vedlejší rozpočtové ...'!$C$81:$K$91</definedName>
    <definedName name="_xlnm.Print_Titles" localSheetId="1">'01 - Oplocení, chodníky, ...'!$86:$86</definedName>
    <definedName name="_xlnm.Print_Titles" localSheetId="2">'07 - Vedlejší rozpočtové ...'!$81:$81</definedName>
    <definedName name="_xlnm.Print_Titles" localSheetId="0">'Rekapitulace stavby'!$52:$52</definedName>
    <definedName name="_xlnm.Print_Area" localSheetId="1">'01 - Oplocení, chodníky, ...'!$C$4:$J$39,'01 - Oplocení, chodníky, ...'!$C$45:$J$68,'01 - Oplocení, chodníky, ...'!$C$74:$K$217</definedName>
    <definedName name="_xlnm.Print_Area" localSheetId="2">'07 - Vedlejší rozpočtové ...'!$C$4:$J$39,'07 - Vedlejší rozpočtové ...'!$C$45:$J$63,'07 - Vedlejší rozpočtové ...'!$C$69:$K$91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52511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90" i="3"/>
  <c r="BH90" i="3"/>
  <c r="BG90" i="3"/>
  <c r="BF90" i="3"/>
  <c r="T90" i="3"/>
  <c r="T89" i="3"/>
  <c r="R90" i="3"/>
  <c r="R89" i="3" s="1"/>
  <c r="P90" i="3"/>
  <c r="P89" i="3"/>
  <c r="BI87" i="3"/>
  <c r="BH87" i="3"/>
  <c r="BG87" i="3"/>
  <c r="BF87" i="3"/>
  <c r="T87" i="3"/>
  <c r="R87" i="3"/>
  <c r="P87" i="3"/>
  <c r="BI85" i="3"/>
  <c r="BH85" i="3"/>
  <c r="F36" i="3" s="1"/>
  <c r="BG85" i="3"/>
  <c r="BF85" i="3"/>
  <c r="T85" i="3"/>
  <c r="R85" i="3"/>
  <c r="P85" i="3"/>
  <c r="J79" i="3"/>
  <c r="J78" i="3"/>
  <c r="F78" i="3"/>
  <c r="F76" i="3"/>
  <c r="E74" i="3"/>
  <c r="J55" i="3"/>
  <c r="J54" i="3"/>
  <c r="F54" i="3"/>
  <c r="F52" i="3"/>
  <c r="E50" i="3"/>
  <c r="J18" i="3"/>
  <c r="E18" i="3"/>
  <c r="F79" i="3"/>
  <c r="J17" i="3"/>
  <c r="J12" i="3"/>
  <c r="J76" i="3" s="1"/>
  <c r="E7" i="3"/>
  <c r="E72" i="3"/>
  <c r="J37" i="2"/>
  <c r="J36" i="2"/>
  <c r="AY55" i="1"/>
  <c r="J35" i="2"/>
  <c r="AX55" i="1"/>
  <c r="BI216" i="2"/>
  <c r="BH216" i="2"/>
  <c r="BG216" i="2"/>
  <c r="BF216" i="2"/>
  <c r="T216" i="2"/>
  <c r="T215" i="2"/>
  <c r="R216" i="2"/>
  <c r="R215" i="2"/>
  <c r="P216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T125" i="2"/>
  <c r="R126" i="2"/>
  <c r="R125" i="2"/>
  <c r="P126" i="2"/>
  <c r="P125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BI93" i="2"/>
  <c r="BH93" i="2"/>
  <c r="BG93" i="2"/>
  <c r="BF93" i="2"/>
  <c r="T93" i="2"/>
  <c r="R93" i="2"/>
  <c r="P93" i="2"/>
  <c r="BI90" i="2"/>
  <c r="BH90" i="2"/>
  <c r="BG90" i="2"/>
  <c r="BF90" i="2"/>
  <c r="T90" i="2"/>
  <c r="R90" i="2"/>
  <c r="P90" i="2"/>
  <c r="J84" i="2"/>
  <c r="J83" i="2"/>
  <c r="F83" i="2"/>
  <c r="F81" i="2"/>
  <c r="E79" i="2"/>
  <c r="J55" i="2"/>
  <c r="J54" i="2"/>
  <c r="F54" i="2"/>
  <c r="F52" i="2"/>
  <c r="E50" i="2"/>
  <c r="J18" i="2"/>
  <c r="E18" i="2"/>
  <c r="F84" i="2"/>
  <c r="J17" i="2"/>
  <c r="J12" i="2"/>
  <c r="J81" i="2"/>
  <c r="E7" i="2"/>
  <c r="E48" i="2"/>
  <c r="L50" i="1"/>
  <c r="AM50" i="1"/>
  <c r="AM49" i="1"/>
  <c r="L49" i="1"/>
  <c r="AM47" i="1"/>
  <c r="L47" i="1"/>
  <c r="L45" i="1"/>
  <c r="L44" i="1"/>
  <c r="J213" i="2"/>
  <c r="BK206" i="2"/>
  <c r="BK196" i="2"/>
  <c r="J186" i="2"/>
  <c r="BK169" i="2"/>
  <c r="J163" i="2"/>
  <c r="BK147" i="2"/>
  <c r="J141" i="2"/>
  <c r="J135" i="2"/>
  <c r="J126" i="2"/>
  <c r="BK111" i="2"/>
  <c r="BK96" i="2"/>
  <c r="J206" i="2"/>
  <c r="J199" i="2"/>
  <c r="BK190" i="2"/>
  <c r="J179" i="2"/>
  <c r="J169" i="2"/>
  <c r="BK153" i="2"/>
  <c r="J143" i="2"/>
  <c r="BK138" i="2"/>
  <c r="BK130" i="2"/>
  <c r="BK120" i="2"/>
  <c r="J111" i="2"/>
  <c r="BK93" i="2"/>
  <c r="J87" i="3"/>
  <c r="BK85" i="3"/>
  <c r="BK216" i="2"/>
  <c r="BK211" i="2"/>
  <c r="BK203" i="2"/>
  <c r="BK193" i="2"/>
  <c r="BK181" i="2"/>
  <c r="BK171" i="2"/>
  <c r="J158" i="2"/>
  <c r="BK150" i="2"/>
  <c r="J140" i="2"/>
  <c r="J130" i="2"/>
  <c r="BK114" i="2"/>
  <c r="BK105" i="2"/>
  <c r="J93" i="2"/>
  <c r="J203" i="2"/>
  <c r="J193" i="2"/>
  <c r="J181" i="2"/>
  <c r="J171" i="2"/>
  <c r="BK163" i="2"/>
  <c r="J150" i="2"/>
  <c r="BK144" i="2"/>
  <c r="BK137" i="2"/>
  <c r="J133" i="2"/>
  <c r="J122" i="2"/>
  <c r="J105" i="2"/>
  <c r="J96" i="2"/>
  <c r="BK90" i="3"/>
  <c r="BK87" i="3"/>
  <c r="J216" i="2"/>
  <c r="J211" i="2"/>
  <c r="BK201" i="2"/>
  <c r="J190" i="2"/>
  <c r="BK179" i="2"/>
  <c r="BK175" i="2"/>
  <c r="J153" i="2"/>
  <c r="J144" i="2"/>
  <c r="J138" i="2"/>
  <c r="BK133" i="2"/>
  <c r="J117" i="2"/>
  <c r="J108" i="2"/>
  <c r="BK102" i="2"/>
  <c r="BK90" i="2"/>
  <c r="J201" i="2"/>
  <c r="BK186" i="2"/>
  <c r="J175" i="2"/>
  <c r="J166" i="2"/>
  <c r="J147" i="2"/>
  <c r="BK140" i="2"/>
  <c r="BK135" i="2"/>
  <c r="BK122" i="2"/>
  <c r="J114" i="2"/>
  <c r="J102" i="2"/>
  <c r="AS54" i="1"/>
  <c r="BK213" i="2"/>
  <c r="J208" i="2"/>
  <c r="BK199" i="2"/>
  <c r="J188" i="2"/>
  <c r="BK176" i="2"/>
  <c r="BK166" i="2"/>
  <c r="BK143" i="2"/>
  <c r="J137" i="2"/>
  <c r="J134" i="2"/>
  <c r="J120" i="2"/>
  <c r="BK108" i="2"/>
  <c r="J99" i="2"/>
  <c r="BK208" i="2"/>
  <c r="J196" i="2"/>
  <c r="BK188" i="2"/>
  <c r="J176" i="2"/>
  <c r="BK158" i="2"/>
  <c r="BK141" i="2"/>
  <c r="BK134" i="2"/>
  <c r="BK126" i="2"/>
  <c r="BK117" i="2"/>
  <c r="BK99" i="2"/>
  <c r="J90" i="2"/>
  <c r="J90" i="3"/>
  <c r="J85" i="3"/>
  <c r="BK89" i="2" l="1"/>
  <c r="J89" i="2" s="1"/>
  <c r="J61" i="2" s="1"/>
  <c r="R89" i="2"/>
  <c r="P129" i="2"/>
  <c r="BK149" i="2"/>
  <c r="J149" i="2" s="1"/>
  <c r="J64" i="2" s="1"/>
  <c r="R149" i="2"/>
  <c r="BK174" i="2"/>
  <c r="J174" i="2" s="1"/>
  <c r="J65" i="2" s="1"/>
  <c r="R174" i="2"/>
  <c r="BK200" i="2"/>
  <c r="J200" i="2" s="1"/>
  <c r="J66" i="2" s="1"/>
  <c r="R200" i="2"/>
  <c r="BK84" i="3"/>
  <c r="R84" i="3"/>
  <c r="R83" i="3"/>
  <c r="R82" i="3" s="1"/>
  <c r="P89" i="2"/>
  <c r="T89" i="2"/>
  <c r="BK129" i="2"/>
  <c r="J129" i="2" s="1"/>
  <c r="J63" i="2" s="1"/>
  <c r="R129" i="2"/>
  <c r="T129" i="2"/>
  <c r="P149" i="2"/>
  <c r="T149" i="2"/>
  <c r="P174" i="2"/>
  <c r="T174" i="2"/>
  <c r="P200" i="2"/>
  <c r="T200" i="2"/>
  <c r="P84" i="3"/>
  <c r="P83" i="3"/>
  <c r="P82" i="3" s="1"/>
  <c r="AU56" i="1" s="1"/>
  <c r="T84" i="3"/>
  <c r="T83" i="3"/>
  <c r="T82" i="3" s="1"/>
  <c r="BK125" i="2"/>
  <c r="J125" i="2" s="1"/>
  <c r="J62" i="2" s="1"/>
  <c r="BK215" i="2"/>
  <c r="J215" i="2"/>
  <c r="J67" i="2" s="1"/>
  <c r="BK89" i="3"/>
  <c r="J89" i="3" s="1"/>
  <c r="J62" i="3" s="1"/>
  <c r="BC56" i="1"/>
  <c r="E48" i="3"/>
  <c r="J52" i="3"/>
  <c r="F55" i="3"/>
  <c r="BE85" i="3"/>
  <c r="BE87" i="3"/>
  <c r="BE90" i="3"/>
  <c r="J52" i="2"/>
  <c r="E77" i="2"/>
  <c r="BE90" i="2"/>
  <c r="BE96" i="2"/>
  <c r="BE102" i="2"/>
  <c r="BE108" i="2"/>
  <c r="BE114" i="2"/>
  <c r="BE133" i="2"/>
  <c r="BE137" i="2"/>
  <c r="BE138" i="2"/>
  <c r="BE140" i="2"/>
  <c r="BE147" i="2"/>
  <c r="BE150" i="2"/>
  <c r="BE158" i="2"/>
  <c r="BE163" i="2"/>
  <c r="BE169" i="2"/>
  <c r="BE176" i="2"/>
  <c r="BE181" i="2"/>
  <c r="BE190" i="2"/>
  <c r="BE196" i="2"/>
  <c r="BE206" i="2"/>
  <c r="F55" i="2"/>
  <c r="BE93" i="2"/>
  <c r="BE99" i="2"/>
  <c r="BE105" i="2"/>
  <c r="BE111" i="2"/>
  <c r="BE117" i="2"/>
  <c r="BE120" i="2"/>
  <c r="BE122" i="2"/>
  <c r="BE126" i="2"/>
  <c r="BE130" i="2"/>
  <c r="BE134" i="2"/>
  <c r="BE135" i="2"/>
  <c r="BE141" i="2"/>
  <c r="BE143" i="2"/>
  <c r="BE144" i="2"/>
  <c r="BE153" i="2"/>
  <c r="BE166" i="2"/>
  <c r="BE171" i="2"/>
  <c r="BE175" i="2"/>
  <c r="BE179" i="2"/>
  <c r="BE186" i="2"/>
  <c r="BE188" i="2"/>
  <c r="BE193" i="2"/>
  <c r="BE199" i="2"/>
  <c r="BE201" i="2"/>
  <c r="BE203" i="2"/>
  <c r="BE208" i="2"/>
  <c r="BE211" i="2"/>
  <c r="BE213" i="2"/>
  <c r="BE216" i="2"/>
  <c r="F34" i="2"/>
  <c r="BA55" i="1" s="1"/>
  <c r="J34" i="2"/>
  <c r="AW55" i="1" s="1"/>
  <c r="F37" i="2"/>
  <c r="BD55" i="1" s="1"/>
  <c r="F37" i="3"/>
  <c r="BD56" i="1" s="1"/>
  <c r="F36" i="2"/>
  <c r="BC55" i="1" s="1"/>
  <c r="BC54" i="1" s="1"/>
  <c r="W32" i="1" s="1"/>
  <c r="F35" i="2"/>
  <c r="BB55" i="1" s="1"/>
  <c r="F34" i="3"/>
  <c r="BA56" i="1" s="1"/>
  <c r="J34" i="3"/>
  <c r="AW56" i="1" s="1"/>
  <c r="F35" i="3"/>
  <c r="BB56" i="1" s="1"/>
  <c r="T88" i="2" l="1"/>
  <c r="T87" i="2"/>
  <c r="P88" i="2"/>
  <c r="P87" i="2" s="1"/>
  <c r="AU55" i="1" s="1"/>
  <c r="AU54" i="1" s="1"/>
  <c r="BK83" i="3"/>
  <c r="J83" i="3"/>
  <c r="J60" i="3"/>
  <c r="R88" i="2"/>
  <c r="R87" i="2" s="1"/>
  <c r="J84" i="3"/>
  <c r="J61" i="3"/>
  <c r="BK88" i="2"/>
  <c r="J88" i="2" s="1"/>
  <c r="J60" i="2" s="1"/>
  <c r="F33" i="2"/>
  <c r="AZ55" i="1" s="1"/>
  <c r="BA54" i="1"/>
  <c r="W30" i="1" s="1"/>
  <c r="F33" i="3"/>
  <c r="AZ56" i="1" s="1"/>
  <c r="AY54" i="1"/>
  <c r="J33" i="2"/>
  <c r="AV55" i="1" s="1"/>
  <c r="AT55" i="1" s="1"/>
  <c r="BB54" i="1"/>
  <c r="W31" i="1"/>
  <c r="BD54" i="1"/>
  <c r="W33" i="1" s="1"/>
  <c r="J33" i="3"/>
  <c r="AV56" i="1"/>
  <c r="AT56" i="1"/>
  <c r="BK87" i="2" l="1"/>
  <c r="J87" i="2"/>
  <c r="J59" i="2"/>
  <c r="BK82" i="3"/>
  <c r="J82" i="3" s="1"/>
  <c r="J59" i="3" s="1"/>
  <c r="AZ54" i="1"/>
  <c r="AV54" i="1"/>
  <c r="AK29" i="1" s="1"/>
  <c r="AX54" i="1"/>
  <c r="AW54" i="1"/>
  <c r="AK30" i="1" s="1"/>
  <c r="J30" i="2" l="1"/>
  <c r="AG55" i="1"/>
  <c r="J30" i="3"/>
  <c r="AG56" i="1"/>
  <c r="W29" i="1"/>
  <c r="AT54" i="1"/>
  <c r="J39" i="3" l="1"/>
  <c r="J39" i="2"/>
  <c r="AN55" i="1"/>
  <c r="AN56" i="1"/>
  <c r="AG54" i="1"/>
  <c r="AK26" i="1"/>
  <c r="AK35" i="1"/>
  <c r="AN54" i="1" l="1"/>
</calcChain>
</file>

<file path=xl/sharedStrings.xml><?xml version="1.0" encoding="utf-8"?>
<sst xmlns="http://schemas.openxmlformats.org/spreadsheetml/2006/main" count="2162" uniqueCount="595">
  <si>
    <t>Export Komplet</t>
  </si>
  <si>
    <t>VZ</t>
  </si>
  <si>
    <t>2.0</t>
  </si>
  <si>
    <t>ZAMOK</t>
  </si>
  <si>
    <t>False</t>
  </si>
  <si>
    <t>{f89bba96-1609-46d4-ae3a-384ea9ba6cda}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</si>
  <si>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</si>
  <si>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</si>
  <si>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</si>
  <si>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</si>
  <si>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</si>
  <si>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</si>
  <si>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</si>
  <si>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</si>
  <si>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</si>
  <si>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</si>
  <si>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</si>
  <si>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Krušnohorská K.Vary -oplocení, chodníky, dopadová plocha hřiště</t>
  </si>
  <si>
    <t>KSO:</t>
  </si>
  <si>
    <t/>
  </si>
  <si>
    <t>CC-CZ:</t>
  </si>
  <si>
    <t>Místo:</t>
  </si>
  <si>
    <t xml:space="preserve"> </t>
  </si>
  <si>
    <t>Datum:</t>
  </si>
  <si>
    <t>5. 2. 2023</t>
  </si>
  <si>
    <t>Zadavatel:</t>
  </si>
  <si>
    <t>IČ:</t>
  </si>
  <si>
    <t>Statutární město K.Vary</t>
  </si>
  <si>
    <t>DIČ:</t>
  </si>
  <si>
    <t>Uchazeč:</t>
  </si>
  <si>
    <t>Vyplň údaj</t>
  </si>
  <si>
    <t>Projektant:</t>
  </si>
  <si>
    <t>Anna Dindáková, Staré Sedlo</t>
  </si>
  <si>
    <t>True</t>
  </si>
  <si>
    <t>Zpracovatel:</t>
  </si>
  <si>
    <t>Šimková Dita, K.vary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</si>
  <si>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</si>
  <si>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</si>
  <si>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</si>
  <si>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</si>
  <si>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</si>
  <si>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</si>
  <si>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</si>
  <si>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</si>
  <si>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</si>
  <si>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</si>
  <si>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</si>
  <si>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</si>
  <si>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</si>
  <si>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</si>
  <si>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</si>
  <si>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</si>
  <si>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</si>
  <si>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</si>
  <si>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</si>
  <si>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</si>
  <si>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</si>
  <si>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</si>
  <si>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</si>
  <si>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</si>
  <si>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</si>
  <si>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</si>
  <si>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</si>
  <si>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</si>
  <si>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</si>
  <si>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</si>
  <si>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</si>
  <si>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</si>
  <si>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</si>
  <si>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</si>
  <si>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</si>
  <si>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</si>
  <si>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</si>
  <si>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</si>
  <si>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</si>
  <si>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</si>
  <si>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</si>
  <si>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</si>
  <si>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Oplocení, chodníky, dopadová plocha hřiště</t>
  </si>
  <si>
    <t>STA</t>
  </si>
  <si>
    <t>1</t>
  </si>
  <si>
    <t>{79cd19b4-f4b4-4797-8189-82e66e120f27}</t>
  </si>
  <si>
    <t>2</t>
  </si>
  <si>
    <t>07</t>
  </si>
  <si>
    <t>Vedlejší rozpočtové náklady</t>
  </si>
  <si>
    <t>{081ac1e1-1716-47eb-a341-a0fd9eb6f760}</t>
  </si>
  <si>
    <t>KRYCÍ LIST SOUPISU PRACÍ</t>
  </si>
  <si>
    <t>Objekt:</t>
  </si>
  <si>
    <t>01 - Oplocení, chodníky, dopadová plocha hřiště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</si>
  <si>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</si>
  <si>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</si>
  <si>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</si>
  <si>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</si>
  <si>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</si>
  <si>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</si>
  <si>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</si>
  <si>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</si>
  <si>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</si>
  <si>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</si>
  <si>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</si>
  <si>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</si>
  <si>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</si>
  <si>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</si>
  <si>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</si>
  <si>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</si>
  <si>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</si>
  <si>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</si>
  <si>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</si>
  <si>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</si>
  <si>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</si>
  <si>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</si>
  <si>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</si>
  <si>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</si>
  <si>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</si>
  <si>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</si>
  <si>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</si>
  <si>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</si>
  <si>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</si>
  <si>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</si>
  <si>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</si>
  <si>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</si>
  <si>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m2</t>
  </si>
  <si>
    <t>CS ÚRS 2023 01</t>
  </si>
  <si>
    <t>4</t>
  </si>
  <si>
    <t>237139470</t>
  </si>
  <si>
    <t>Online PSC</t>
  </si>
  <si>
    <t>https://podminky.urs.cz/item/CS_URS_2023_01/113107322</t>
  </si>
  <si>
    <t>VV</t>
  </si>
  <si>
    <t>3*0,4 "chodník u vjezdu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</si>
  <si>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</si>
  <si>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</si>
  <si>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-214025672</t>
  </si>
  <si>
    <t>https://podminky.urs.cz/item/CS_URS_2023_01/113107342</t>
  </si>
  <si>
    <t>3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</si>
  <si>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</si>
  <si>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</si>
  <si>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</si>
  <si>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797903535</t>
  </si>
  <si>
    <t>https://podminky.urs.cz/item/CS_URS_2023_01/113201112</t>
  </si>
  <si>
    <t>3 "chodník u vjezdu</t>
  </si>
  <si>
    <t>113204111</t>
  </si>
  <si>
    <t>Vytrhání obrub s vybouráním lože, s přemístěním hmot na skládku na vzdálenost do 3 m nebo s naložením na dopravní prostředek záhonových</t>
  </si>
  <si>
    <t>1599782457</t>
  </si>
  <si>
    <t>https://podminky.urs.cz/item/CS_URS_2023_01/113204111</t>
  </si>
  <si>
    <t>2+3+2 "pro napojení nového chodníku</t>
  </si>
  <si>
    <t>5</t>
  </si>
  <si>
    <t>121151113</t>
  </si>
  <si>
    <t>Sejmutí ornice strojně při souvislé ploše přes 100 do 500 m2, tl. vrstvy do 200 mm</t>
  </si>
  <si>
    <t>-539726529</t>
  </si>
  <si>
    <t>https://podminky.urs.cz/item/CS_URS_2023_01/121151113</t>
  </si>
  <si>
    <t>15,2+36,1+48,53+0,8 " plochy</t>
  </si>
  <si>
    <t>6</t>
  </si>
  <si>
    <t>122251101</t>
  </si>
  <si>
    <t>Odkopávky a prokopávky nezapažené strojně v hornině třídy těžitelnosti I skupiny 3 do 20 m3</t>
  </si>
  <si>
    <t>m3</t>
  </si>
  <si>
    <t>-2082659975</t>
  </si>
  <si>
    <t>https://podminky.urs.cz/item/CS_URS_2023_01/122251101</t>
  </si>
  <si>
    <t>(15,2+36,1+0,8)*0,15+48,53*0,05 " plochy</t>
  </si>
  <si>
    <t>7</t>
  </si>
  <si>
    <t>131111333</t>
  </si>
  <si>
    <t>Vrtání jamek ručním motorovým vrtákem průměru přes 200 do 300 mm</t>
  </si>
  <si>
    <t>254590318</t>
  </si>
  <si>
    <t>https://podminky.urs.cz/item/CS_URS_2023_01/131111333</t>
  </si>
  <si>
    <t>39*0,8 "oplocení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</si>
  <si>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</si>
  <si>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</si>
  <si>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</si>
  <si>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1329275122</t>
  </si>
  <si>
    <t>https://podminky.urs.cz/item/CS_URS_2023_01/162751117</t>
  </si>
  <si>
    <t>10,242+0,15*0,15*3,14*31,2</t>
  </si>
  <si>
    <t>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</si>
  <si>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</si>
  <si>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</si>
  <si>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740996610</t>
  </si>
  <si>
    <t>https://podminky.urs.cz/item/CS_URS_2023_01/162751119</t>
  </si>
  <si>
    <t>12,446*15 "celkem 25km</t>
  </si>
  <si>
    <t>10</t>
  </si>
  <si>
    <t>171201231</t>
  </si>
  <si>
    <t>Poplatek za uložení stavebního odpadu na recyklační skládce (skládkovné) zeminy a kamení zatříděného do Katalogu odpadů pod kódem 17 05 04</t>
  </si>
  <si>
    <t>t</t>
  </si>
  <si>
    <t>-1916690130</t>
  </si>
  <si>
    <t>https://podminky.urs.cz/item/CS_URS_2023_01/171201231</t>
  </si>
  <si>
    <t>12,446*1,8</t>
  </si>
  <si>
    <t>11</t>
  </si>
  <si>
    <t>171251201</t>
  </si>
  <si>
    <t>Uložení sypaniny na skládky nebo meziskládky bez hutnění s upravením uložené sypaniny do předepsaného tvaru</t>
  </si>
  <si>
    <t>-1980625540</t>
  </si>
  <si>
    <t>https://podminky.urs.cz/item/CS_URS_2023_01/171251201</t>
  </si>
  <si>
    <t>12</t>
  </si>
  <si>
    <t>181951112</t>
  </si>
  <si>
    <t>Úprava pláně vyrovnáním výškových rozdílů strojně v hornině třídy těžitelnosti I, skupiny 1 až 3 se zhutněním</t>
  </si>
  <si>
    <t>-1995908136</t>
  </si>
  <si>
    <t>https://podminky.urs.cz/item/CS_URS_2023_01/181951112</t>
  </si>
  <si>
    <t>15,2+36,1+48,53+2 " plochy</t>
  </si>
  <si>
    <t>Zakládání</t>
  </si>
  <si>
    <t>13</t>
  </si>
  <si>
    <t>275313811</t>
  </si>
  <si>
    <t>Základy z betonu prostého patky a bloky z betonu kamenem neprokládaného tř. C 25/30</t>
  </si>
  <si>
    <t>-1774302786</t>
  </si>
  <si>
    <t>https://podminky.urs.cz/item/CS_URS_2023_01/275313811</t>
  </si>
  <si>
    <t>0,15*0,15*3,14*39*0,8 "oplocení</t>
  </si>
  <si>
    <t>Svislé a kompletní konstrukce</t>
  </si>
  <si>
    <t>14</t>
  </si>
  <si>
    <t>338171124</t>
  </si>
  <si>
    <t>Montáž sloupků a vzpěr plotových ocelových trubkových nebo profilovaných výšky přes 2 do 2,6 m do zemního vrutu</t>
  </si>
  <si>
    <t>kus</t>
  </si>
  <si>
    <t>48497636</t>
  </si>
  <si>
    <t>https://podminky.urs.cz/item/CS_URS_2023_01/338171124</t>
  </si>
  <si>
    <t>39</t>
  </si>
  <si>
    <t>M</t>
  </si>
  <si>
    <t>55342153</t>
  </si>
  <si>
    <t>plotový ocel. sloupek pro svařované panely 60x60mm dl 2,5-3,0m povrchová úprava Pz +barva vč.krytky (dle PD)</t>
  </si>
  <si>
    <t>-1413623437</t>
  </si>
  <si>
    <t>16</t>
  </si>
  <si>
    <t>55342167</t>
  </si>
  <si>
    <t>plotový ocel. sloupek pro svařované panely 80x80mm dl 2,5-3,0m povrchová úprava Pz +barva vč.krytky (dle PD)</t>
  </si>
  <si>
    <t>1264580841</t>
  </si>
  <si>
    <t>17</t>
  </si>
  <si>
    <t>348101210</t>
  </si>
  <si>
    <t>Osazení vrat nebo vrátek k oplocení na sloupky ocelové, plochy jednotlivě do 2 m2</t>
  </si>
  <si>
    <t>-1973721614</t>
  </si>
  <si>
    <t>https://podminky.urs.cz/item/CS_URS_2023_01/348101210</t>
  </si>
  <si>
    <t>18</t>
  </si>
  <si>
    <t>55342334</t>
  </si>
  <si>
    <t xml:space="preserve">branka plotová jednokřídlá Pz +barva 1094x1780mm -dle PD </t>
  </si>
  <si>
    <t>-2063729116</t>
  </si>
  <si>
    <t>19</t>
  </si>
  <si>
    <t>348101230</t>
  </si>
  <si>
    <t>Osazení vrat nebo vrátek k oplocení na sloupky ocelové, plochy jednotlivě přes 4 do 6 m2</t>
  </si>
  <si>
    <t>547839651</t>
  </si>
  <si>
    <t>https://podminky.urs.cz/item/CS_URS_2023_01/348101230</t>
  </si>
  <si>
    <t>20</t>
  </si>
  <si>
    <t>55342360</t>
  </si>
  <si>
    <t>brána plotová dvoukřídlá Pz +barva 2000+1000x1800mm -dle PD</t>
  </si>
  <si>
    <t>169017944</t>
  </si>
  <si>
    <t>348121221</t>
  </si>
  <si>
    <t>Osazení podhrabových desek na ocelové sloupky, délky desek přes 2 do 3 m</t>
  </si>
  <si>
    <t>1528485051</t>
  </si>
  <si>
    <t>https://podminky.urs.cz/item/CS_URS_2023_01/348121221</t>
  </si>
  <si>
    <t>22</t>
  </si>
  <si>
    <t>59232541</t>
  </si>
  <si>
    <t>betonová podhrabová deska 2460x300x50mm vč.držáků 250x55mm</t>
  </si>
  <si>
    <t>1063574158</t>
  </si>
  <si>
    <t>23</t>
  </si>
  <si>
    <t>348171146</t>
  </si>
  <si>
    <t>Montáž oplocení z dílců kovových panelových svařovaných, na ocelové profilované sloupky, výšky přes 1,5 do 2,0 m</t>
  </si>
  <si>
    <t>1717901350</t>
  </si>
  <si>
    <t>https://podminky.urs.cz/item/CS_URS_2023_01/348171146</t>
  </si>
  <si>
    <t>85,41 "dle PD</t>
  </si>
  <si>
    <t>24</t>
  </si>
  <si>
    <t>55342412</t>
  </si>
  <si>
    <t>plotový panel svařovaný v 1,5-2,0m š do 2,5m povrchová úprava PZ +barva vč.úchytek (dle PD)</t>
  </si>
  <si>
    <t>-34232741</t>
  </si>
  <si>
    <t>36 "dle PD</t>
  </si>
  <si>
    <t>Komunikace pozemní</t>
  </si>
  <si>
    <t>25</t>
  </si>
  <si>
    <t>564251011</t>
  </si>
  <si>
    <t>Podklad nebo podsyp ze štěrkopísku ŠP s rozprostřením, vlhčením a zhutněním plochy jednotlivě do 100 m2, po zhutnění tl. 150 mm</t>
  </si>
  <si>
    <t>-117552198</t>
  </si>
  <si>
    <t>https://podminky.urs.cz/item/CS_URS_2023_01/564251011</t>
  </si>
  <si>
    <t>48,53 "dopadová plocha</t>
  </si>
  <si>
    <t>26</t>
  </si>
  <si>
    <t>564851011</t>
  </si>
  <si>
    <t>Podklad ze štěrkodrti ŠD s rozprostřením a zhutněním plochy jednotlivě do 100 m2, po zhutnění tl. 150 mm</t>
  </si>
  <si>
    <t>-1023113284</t>
  </si>
  <si>
    <t>https://podminky.urs.cz/item/CS_URS_2023_01/564851011</t>
  </si>
  <si>
    <t>15,2+36,1 "asf.chodník</t>
  </si>
  <si>
    <t>(2+3)*0,4 "reliéf.dlažba</t>
  </si>
  <si>
    <t>Součet</t>
  </si>
  <si>
    <t>27</t>
  </si>
  <si>
    <t>564910411</t>
  </si>
  <si>
    <t>Podklad nebo podsyp z asfaltového recyklátu s rozprostřením a zhutněním plochy jednotlivě do 100 m2, po zhutnění tl. 50 mm</t>
  </si>
  <si>
    <t>128245378</t>
  </si>
  <si>
    <t>https://podminky.urs.cz/item/CS_URS_2023_01/564910411</t>
  </si>
  <si>
    <t>28</t>
  </si>
  <si>
    <t>577143111</t>
  </si>
  <si>
    <t>Asfaltový beton vrstva obrusná ACO 8 (ABJ) s rozprostřením a se zhutněním z nemodifikovaného asfaltu v pruhu šířky do 3 m, po zhutnění tl. 50 mm</t>
  </si>
  <si>
    <t>523347094</t>
  </si>
  <si>
    <t>https://podminky.urs.cz/item/CS_URS_2023_01/577143111</t>
  </si>
  <si>
    <t>29</t>
  </si>
  <si>
    <t>596211120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</si>
  <si>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B, pro plochy do 50 m2</t>
  </si>
  <si>
    <t>518856109</t>
  </si>
  <si>
    <t>https://podminky.urs.cz/item/CS_URS_2023_01/596211120</t>
  </si>
  <si>
    <t>30</t>
  </si>
  <si>
    <t>59245222</t>
  </si>
  <si>
    <t>dlažba zámková tvaru I základní pro nevidomé 196x161x60mm barevná</t>
  </si>
  <si>
    <t>390522643</t>
  </si>
  <si>
    <t>2*1,03 'Přepočtené koeficientem množství</t>
  </si>
  <si>
    <t>31</t>
  </si>
  <si>
    <t>599141111</t>
  </si>
  <si>
    <t>Vyplnění spár mezi silničními dílci jakékoliv tloušťky živičnou zálivkou</t>
  </si>
  <si>
    <t>-459988479</t>
  </si>
  <si>
    <t>https://podminky.urs.cz/item/CS_URS_2023_01/599141111</t>
  </si>
  <si>
    <t>2+3 "napojení chodníků</t>
  </si>
  <si>
    <t>Ostatní konstrukce a práce, bourání</t>
  </si>
  <si>
    <t>32</t>
  </si>
  <si>
    <t>90050001R</t>
  </si>
  <si>
    <t>Herní sestava - min. dopadová plocha 39 m2, výška pádu 1m, rozměr min. 3,5x1,8x4,1m, věková skupina 3+, dopadová plocha gumová dlažba, certifikát shody s normou ČSN EN 1176-1 ed.2:2018, ČSN EN 1176-3 ed.2:2018. Pro prostor 6,42mx7,56m.Včetně revizní zprávy, terenních úprav a odvozu kameniva.</t>
  </si>
  <si>
    <t>kpl</t>
  </si>
  <si>
    <t>-707433964</t>
  </si>
  <si>
    <t>33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</si>
  <si>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</si>
  <si>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</si>
  <si>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-150327711</t>
  </si>
  <si>
    <t>https://podminky.urs.cz/item/CS_URS_2023_01/916131113</t>
  </si>
  <si>
    <t>3 " chodník u vjezdu</t>
  </si>
  <si>
    <t>34</t>
  </si>
  <si>
    <t>59217034</t>
  </si>
  <si>
    <t>obrubník betonový silniční 1000x150x300mm</t>
  </si>
  <si>
    <t>480643764</t>
  </si>
  <si>
    <t>3*1,02 'Přepočtené koeficientem množství</t>
  </si>
  <si>
    <t>35</t>
  </si>
  <si>
    <t>916331112</t>
  </si>
  <si>
    <t>Osazení zahradního obrubníku betonového s ložem tl. od 50 do 100 mm z betonu prostého tř. C 12/15 s boční opěrou z betonu prostého tř. C 12/15</t>
  </si>
  <si>
    <t>1525398501</t>
  </si>
  <si>
    <t>https://podminky.urs.cz/item/CS_URS_2023_01/916331112</t>
  </si>
  <si>
    <t>11+43,5+7 "nový chodník</t>
  </si>
  <si>
    <t>28 "dopadová plocha</t>
  </si>
  <si>
    <t>36</t>
  </si>
  <si>
    <t>59217012</t>
  </si>
  <si>
    <t>obrubník betonový zahradní 500x80x250mm</t>
  </si>
  <si>
    <t>-738658359</t>
  </si>
  <si>
    <t>61,5</t>
  </si>
  <si>
    <t>37</t>
  </si>
  <si>
    <t>59217001</t>
  </si>
  <si>
    <t>obrubník betonový zahradní 1000x50x250mm</t>
  </si>
  <si>
    <t>-556502795</t>
  </si>
  <si>
    <t>38</t>
  </si>
  <si>
    <t>919726121</t>
  </si>
  <si>
    <t>Geotextilie netkaná pro ochranu, separaci nebo filtraci měrná hmotnost do 200 g/m2</t>
  </si>
  <si>
    <t>-1466369477</t>
  </si>
  <si>
    <t>https://podminky.urs.cz/item/CS_URS_2023_01/919726121</t>
  </si>
  <si>
    <t>919735111</t>
  </si>
  <si>
    <t>Řezání stávajícího živičného krytu nebo podkladu hloubky do 50 mm</t>
  </si>
  <si>
    <t>-1215251893</t>
  </si>
  <si>
    <t>https://podminky.urs.cz/item/CS_URS_2023_01/919735111</t>
  </si>
  <si>
    <t>40</t>
  </si>
  <si>
    <t>935932128</t>
  </si>
  <si>
    <t>Odvodňovací plastový žlab pro třídu zatížení A 15 vnitřní šířky 150 mm s krycím roštem mřížkovým z pozinkované oceli</t>
  </si>
  <si>
    <t>898571929</t>
  </si>
  <si>
    <t>https://podminky.urs.cz/item/CS_URS_2023_01/935932128</t>
  </si>
  <si>
    <t>2,2 "u výtahu</t>
  </si>
  <si>
    <t>41</t>
  </si>
  <si>
    <t>93595001R</t>
  </si>
  <si>
    <t>Napojení žlabu na stáv.kanalizaci</t>
  </si>
  <si>
    <t>Kč</t>
  </si>
  <si>
    <t>310463801</t>
  </si>
  <si>
    <t>997</t>
  </si>
  <si>
    <t>Přesun sutě</t>
  </si>
  <si>
    <t>42</t>
  </si>
  <si>
    <t>997221561</t>
  </si>
  <si>
    <t>Vodorovná doprava suti bez naložení, ale se složením a s hrubým urovnáním z kusových materiálů, na vzdálenost do 1 km</t>
  </si>
  <si>
    <t>-2065278983</t>
  </si>
  <si>
    <t>https://podminky.urs.cz/item/CS_URS_2023_01/997221561</t>
  </si>
  <si>
    <t>43</t>
  </si>
  <si>
    <t>997221569</t>
  </si>
  <si>
    <t>Vodorovná doprava suti bez naložení, ale se složením a s hrubým urovnáním Příplatek k ceně za každý další i započatý 1 km přes 1 km</t>
  </si>
  <si>
    <t>-766699936</t>
  </si>
  <si>
    <t>https://podminky.urs.cz/item/CS_URS_2023_01/997221569</t>
  </si>
  <si>
    <t>1,762*24 "celkem 25km</t>
  </si>
  <si>
    <t>44</t>
  </si>
  <si>
    <t>997221611</t>
  </si>
  <si>
    <t>Nakládání na dopravní prostředky pro vodorovnou dopravu suti</t>
  </si>
  <si>
    <t>-173641118</t>
  </si>
  <si>
    <t>https://podminky.urs.cz/item/CS_URS_2023_01/997221611</t>
  </si>
  <si>
    <t>45</t>
  </si>
  <si>
    <t>997221861</t>
  </si>
  <si>
    <t>Poplatek za uložení stavebního odpadu na recyklační skládce (skládkovné) z prostého betonu zatříděného do Katalogu odpadů pod kódem 17 01 01</t>
  </si>
  <si>
    <t>-628892007</t>
  </si>
  <si>
    <t>https://podminky.urs.cz/item/CS_URS_2023_01/997221861</t>
  </si>
  <si>
    <t>0,87+0,28</t>
  </si>
  <si>
    <t>46</t>
  </si>
  <si>
    <t>997221873</t>
  </si>
  <si>
    <t>604849758</t>
  </si>
  <si>
    <t>https://podminky.urs.cz/item/CS_URS_2023_01/997221873</t>
  </si>
  <si>
    <t>47</t>
  </si>
  <si>
    <t>997221875</t>
  </si>
  <si>
    <t>Poplatek za uložení stavebního odpadu na recyklační skládce (skládkovné) asfaltového bez obsahu dehtu zatříděného do Katalogu odpadů pod kódem 17 03 02</t>
  </si>
  <si>
    <t>-1066870013</t>
  </si>
  <si>
    <t>https://podminky.urs.cz/item/CS_URS_2023_01/997221875</t>
  </si>
  <si>
    <t>998</t>
  </si>
  <si>
    <t>Přesun hmot</t>
  </si>
  <si>
    <t>48</t>
  </si>
  <si>
    <t>998225111</t>
  </si>
  <si>
    <t>Přesun hmot pro komunikace s krytem z kameniva, monolitickým betonovým nebo živičným dopravní vzdálenost do 200 m jakékoliv délky objektu</t>
  </si>
  <si>
    <t>1743888335</t>
  </si>
  <si>
    <t>https://podminky.urs.cz/item/CS_URS_2023_01/998225111</t>
  </si>
  <si>
    <t>07 -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</si>
  <si>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</si>
  <si>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</si>
  <si>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</si>
  <si>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</si>
  <si>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VRN1</t>
  </si>
  <si>
    <t>Průzkumné, geodetické a projektové práce</t>
  </si>
  <si>
    <t>012002000</t>
  </si>
  <si>
    <t>Geodetické práce, vytyčení podzemních inženýrských sítí</t>
  </si>
  <si>
    <t>1024</t>
  </si>
  <si>
    <t>-608713546</t>
  </si>
  <si>
    <t>https://podminky.urs.cz/item/CS_URS_2023_01/012002000</t>
  </si>
  <si>
    <t>013254000</t>
  </si>
  <si>
    <t>Dokumentace skutečného provedení stavby</t>
  </si>
  <si>
    <t>333166650</t>
  </si>
  <si>
    <t>https://podminky.urs.cz/item/CS_URS_2023_01/013254000</t>
  </si>
  <si>
    <t>VRN3</t>
  </si>
  <si>
    <t>Zařízení staveniště</t>
  </si>
  <si>
    <t>030001000</t>
  </si>
  <si>
    <t>1469359130</t>
  </si>
  <si>
    <t>https://podminky.urs.cz/item/CS_URS_2023_01/030001000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</si>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</sst>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62751117" TargetMode="External"/><Relationship Id="rId13" Type="http://schemas.openxmlformats.org/officeDocument/2006/relationships/hyperlink" Target="https://podminky.urs.cz/item/CS_URS_2023_01/275313811" TargetMode="External"/><Relationship Id="rId18" Type="http://schemas.openxmlformats.org/officeDocument/2006/relationships/hyperlink" Target="https://podminky.urs.cz/item/CS_URS_2023_01/348171146" TargetMode="External"/><Relationship Id="rId26" Type="http://schemas.openxmlformats.org/officeDocument/2006/relationships/hyperlink" Target="https://podminky.urs.cz/item/CS_URS_2023_01/916331112" TargetMode="External"/><Relationship Id="rId3" Type="http://schemas.openxmlformats.org/officeDocument/2006/relationships/hyperlink" Target="https://podminky.urs.cz/item/CS_URS_2023_01/113201112" TargetMode="External"/><Relationship Id="rId21" Type="http://schemas.openxmlformats.org/officeDocument/2006/relationships/hyperlink" Target="https://podminky.urs.cz/item/CS_URS_2023_01/564910411" TargetMode="External"/><Relationship Id="rId34" Type="http://schemas.openxmlformats.org/officeDocument/2006/relationships/hyperlink" Target="https://podminky.urs.cz/item/CS_URS_2023_01/997221873" TargetMode="External"/><Relationship Id="rId7" Type="http://schemas.openxmlformats.org/officeDocument/2006/relationships/hyperlink" Target="https://podminky.urs.cz/item/CS_URS_2023_01/131111333" TargetMode="External"/><Relationship Id="rId12" Type="http://schemas.openxmlformats.org/officeDocument/2006/relationships/hyperlink" Target="https://podminky.urs.cz/item/CS_URS_2023_01/181951112" TargetMode="External"/><Relationship Id="rId17" Type="http://schemas.openxmlformats.org/officeDocument/2006/relationships/hyperlink" Target="https://podminky.urs.cz/item/CS_URS_2023_01/348121221" TargetMode="External"/><Relationship Id="rId25" Type="http://schemas.openxmlformats.org/officeDocument/2006/relationships/hyperlink" Target="https://podminky.urs.cz/item/CS_URS_2023_01/916131113" TargetMode="External"/><Relationship Id="rId33" Type="http://schemas.openxmlformats.org/officeDocument/2006/relationships/hyperlink" Target="https://podminky.urs.cz/item/CS_URS_2023_01/997221861" TargetMode="External"/><Relationship Id="rId2" Type="http://schemas.openxmlformats.org/officeDocument/2006/relationships/hyperlink" Target="https://podminky.urs.cz/item/CS_URS_2023_01/113107342" TargetMode="External"/><Relationship Id="rId16" Type="http://schemas.openxmlformats.org/officeDocument/2006/relationships/hyperlink" Target="https://podminky.urs.cz/item/CS_URS_2023_01/348101230" TargetMode="External"/><Relationship Id="rId20" Type="http://schemas.openxmlformats.org/officeDocument/2006/relationships/hyperlink" Target="https://podminky.urs.cz/item/CS_URS_2023_01/564851011" TargetMode="External"/><Relationship Id="rId29" Type="http://schemas.openxmlformats.org/officeDocument/2006/relationships/hyperlink" Target="https://podminky.urs.cz/item/CS_URS_2023_01/935932128" TargetMode="External"/><Relationship Id="rId1" Type="http://schemas.openxmlformats.org/officeDocument/2006/relationships/hyperlink" Target="https://podminky.urs.cz/item/CS_URS_2023_01/113107322" TargetMode="External"/><Relationship Id="rId6" Type="http://schemas.openxmlformats.org/officeDocument/2006/relationships/hyperlink" Target="https://podminky.urs.cz/item/CS_URS_2023_01/122251101" TargetMode="External"/><Relationship Id="rId11" Type="http://schemas.openxmlformats.org/officeDocument/2006/relationships/hyperlink" Target="https://podminky.urs.cz/item/CS_URS_2023_01/171251201" TargetMode="External"/><Relationship Id="rId24" Type="http://schemas.openxmlformats.org/officeDocument/2006/relationships/hyperlink" Target="https://podminky.urs.cz/item/CS_URS_2023_01/599141111" TargetMode="External"/><Relationship Id="rId32" Type="http://schemas.openxmlformats.org/officeDocument/2006/relationships/hyperlink" Target="https://podminky.urs.cz/item/CS_URS_2023_01/997221611" TargetMode="External"/><Relationship Id="rId37" Type="http://schemas.openxmlformats.org/officeDocument/2006/relationships/drawing" Target="../drawings/drawing2.xml"/><Relationship Id="rId5" Type="http://schemas.openxmlformats.org/officeDocument/2006/relationships/hyperlink" Target="https://podminky.urs.cz/item/CS_URS_2023_01/121151113" TargetMode="External"/><Relationship Id="rId15" Type="http://schemas.openxmlformats.org/officeDocument/2006/relationships/hyperlink" Target="https://podminky.urs.cz/item/CS_URS_2023_01/348101210" TargetMode="External"/><Relationship Id="rId23" Type="http://schemas.openxmlformats.org/officeDocument/2006/relationships/hyperlink" Target="https://podminky.urs.cz/item/CS_URS_2023_01/596211120" TargetMode="External"/><Relationship Id="rId28" Type="http://schemas.openxmlformats.org/officeDocument/2006/relationships/hyperlink" Target="https://podminky.urs.cz/item/CS_URS_2023_01/919735111" TargetMode="External"/><Relationship Id="rId36" Type="http://schemas.openxmlformats.org/officeDocument/2006/relationships/hyperlink" Target="https://podminky.urs.cz/item/CS_URS_2023_01/998225111" TargetMode="External"/><Relationship Id="rId10" Type="http://schemas.openxmlformats.org/officeDocument/2006/relationships/hyperlink" Target="https://podminky.urs.cz/item/CS_URS_2023_01/171201231" TargetMode="External"/><Relationship Id="rId19" Type="http://schemas.openxmlformats.org/officeDocument/2006/relationships/hyperlink" Target="https://podminky.urs.cz/item/CS_URS_2023_01/564251011" TargetMode="External"/><Relationship Id="rId31" Type="http://schemas.openxmlformats.org/officeDocument/2006/relationships/hyperlink" Target="https://podminky.urs.cz/item/CS_URS_2023_01/997221569" TargetMode="External"/><Relationship Id="rId4" Type="http://schemas.openxmlformats.org/officeDocument/2006/relationships/hyperlink" Target="https://podminky.urs.cz/item/CS_URS_2023_01/113204111" TargetMode="External"/><Relationship Id="rId9" Type="http://schemas.openxmlformats.org/officeDocument/2006/relationships/hyperlink" Target="https://podminky.urs.cz/item/CS_URS_2023_01/162751119" TargetMode="External"/><Relationship Id="rId14" Type="http://schemas.openxmlformats.org/officeDocument/2006/relationships/hyperlink" Target="https://podminky.urs.cz/item/CS_URS_2023_01/338171124" TargetMode="External"/><Relationship Id="rId22" Type="http://schemas.openxmlformats.org/officeDocument/2006/relationships/hyperlink" Target="https://podminky.urs.cz/item/CS_URS_2023_01/577143111" TargetMode="External"/><Relationship Id="rId27" Type="http://schemas.openxmlformats.org/officeDocument/2006/relationships/hyperlink" Target="https://podminky.urs.cz/item/CS_URS_2023_01/919726121" TargetMode="External"/><Relationship Id="rId30" Type="http://schemas.openxmlformats.org/officeDocument/2006/relationships/hyperlink" Target="https://podminky.urs.cz/item/CS_URS_2023_01/997221561" TargetMode="External"/><Relationship Id="rId35" Type="http://schemas.openxmlformats.org/officeDocument/2006/relationships/hyperlink" Target="https://podminky.urs.cz/item/CS_URS_2023_01/997221875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030001000" TargetMode="External"/><Relationship Id="rId2" Type="http://schemas.openxmlformats.org/officeDocument/2006/relationships/hyperlink" Target="https://podminky.urs.cz/item/CS_URS_2023_01/013254000" TargetMode="External"/><Relationship Id="rId1" Type="http://schemas.openxmlformats.org/officeDocument/2006/relationships/hyperlink" Target="https://podminky.urs.cz/item/CS_URS_2023_01/012002000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/>
  </sheetViews>
  <sheetFormatPr defaultRowHeight="14.4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348"/>
      <c r="AS2" s="348"/>
      <c r="AT2" s="348"/>
      <c r="AU2" s="348"/>
      <c r="AV2" s="348"/>
      <c r="AW2" s="348"/>
      <c r="AX2" s="348"/>
      <c r="AY2" s="348"/>
      <c r="AZ2" s="348"/>
      <c r="BA2" s="348"/>
      <c r="BB2" s="348"/>
      <c r="BC2" s="348"/>
      <c r="BD2" s="348"/>
      <c r="BE2" s="348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12" t="s">
        <v>14</v>
      </c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P5" s="22"/>
      <c r="AQ5" s="22"/>
      <c r="AR5" s="20"/>
      <c r="BE5" s="309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14" t="s">
        <v>17</v>
      </c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22"/>
      <c r="AQ6" s="22"/>
      <c r="AR6" s="20"/>
      <c r="BE6" s="310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10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10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0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0"/>
      <c r="BS10" s="17" t="s">
        <v>6</v>
      </c>
    </row>
    <row r="11" spans="1:74" s="1" customFormat="1" ht="18.45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0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0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10"/>
      <c r="BS13" s="17" t="s">
        <v>6</v>
      </c>
    </row>
    <row r="14" spans="1:74" ht="13.2">
      <c r="B14" s="21"/>
      <c r="C14" s="22"/>
      <c r="D14" s="22"/>
      <c r="E14" s="315" t="s">
        <v>30</v>
      </c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16"/>
      <c r="AG14" s="316"/>
      <c r="AH14" s="316"/>
      <c r="AI14" s="316"/>
      <c r="AJ14" s="316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10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0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0"/>
      <c r="BS16" s="17" t="s">
        <v>4</v>
      </c>
    </row>
    <row r="17" spans="1:71" s="1" customFormat="1" ht="18.45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0"/>
      <c r="BS17" s="17" t="s">
        <v>33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0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0"/>
      <c r="BS19" s="17" t="s">
        <v>6</v>
      </c>
    </row>
    <row r="20" spans="1:71" s="1" customFormat="1" ht="18.45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0"/>
      <c r="BS20" s="17" t="s">
        <v>4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0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0"/>
    </row>
    <row r="23" spans="1:71" s="1" customFormat="1" ht="48" customHeight="1">
      <c r="B23" s="21"/>
      <c r="C23" s="22"/>
      <c r="D23" s="22"/>
      <c r="E23" s="317" t="s">
        <v>37</v>
      </c>
      <c r="F23" s="317"/>
      <c r="G23" s="317"/>
      <c r="H23" s="317"/>
      <c r="I23" s="317"/>
      <c r="J23" s="317"/>
      <c r="K23" s="317"/>
      <c r="L23" s="317"/>
      <c r="M23" s="317"/>
      <c r="N23" s="317"/>
      <c r="O23" s="317"/>
      <c r="P23" s="317"/>
      <c r="Q23" s="317"/>
      <c r="R23" s="317"/>
      <c r="S23" s="317"/>
      <c r="T23" s="317"/>
      <c r="U23" s="317"/>
      <c r="V23" s="317"/>
      <c r="W23" s="317"/>
      <c r="X23" s="317"/>
      <c r="Y23" s="317"/>
      <c r="Z23" s="317"/>
      <c r="AA23" s="317"/>
      <c r="AB23" s="317"/>
      <c r="AC23" s="317"/>
      <c r="AD23" s="317"/>
      <c r="AE23" s="317"/>
      <c r="AF23" s="317"/>
      <c r="AG23" s="317"/>
      <c r="AH23" s="317"/>
      <c r="AI23" s="317"/>
      <c r="AJ23" s="317"/>
      <c r="AK23" s="317"/>
      <c r="AL23" s="317"/>
      <c r="AM23" s="317"/>
      <c r="AN23" s="317"/>
      <c r="AO23" s="22"/>
      <c r="AP23" s="22"/>
      <c r="AQ23" s="22"/>
      <c r="AR23" s="20"/>
      <c r="BE23" s="310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0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10"/>
    </row>
    <row r="26" spans="1:71" s="2" customFormat="1" ht="25.95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18">
        <f>ROUND(AG54,2)</f>
        <v>0</v>
      </c>
      <c r="AL26" s="319"/>
      <c r="AM26" s="319"/>
      <c r="AN26" s="319"/>
      <c r="AO26" s="319"/>
      <c r="AP26" s="36"/>
      <c r="AQ26" s="36"/>
      <c r="AR26" s="39"/>
      <c r="BE26" s="310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10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20" t="s">
        <v>39</v>
      </c>
      <c r="M28" s="320"/>
      <c r="N28" s="320"/>
      <c r="O28" s="320"/>
      <c r="P28" s="320"/>
      <c r="Q28" s="36"/>
      <c r="R28" s="36"/>
      <c r="S28" s="36"/>
      <c r="T28" s="36"/>
      <c r="U28" s="36"/>
      <c r="V28" s="36"/>
      <c r="W28" s="320" t="s">
        <v>40</v>
      </c>
      <c r="X28" s="320"/>
      <c r="Y28" s="320"/>
      <c r="Z28" s="320"/>
      <c r="AA28" s="320"/>
      <c r="AB28" s="320"/>
      <c r="AC28" s="320"/>
      <c r="AD28" s="320"/>
      <c r="AE28" s="320"/>
      <c r="AF28" s="36"/>
      <c r="AG28" s="36"/>
      <c r="AH28" s="36"/>
      <c r="AI28" s="36"/>
      <c r="AJ28" s="36"/>
      <c r="AK28" s="320" t="s">
        <v>41</v>
      </c>
      <c r="AL28" s="320"/>
      <c r="AM28" s="320"/>
      <c r="AN28" s="320"/>
      <c r="AO28" s="320"/>
      <c r="AP28" s="36"/>
      <c r="AQ28" s="36"/>
      <c r="AR28" s="39"/>
      <c r="BE28" s="310"/>
    </row>
    <row r="29" spans="1:71" s="3" customFormat="1" ht="14.4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323">
        <v>0.21</v>
      </c>
      <c r="M29" s="322"/>
      <c r="N29" s="322"/>
      <c r="O29" s="322"/>
      <c r="P29" s="322"/>
      <c r="Q29" s="41"/>
      <c r="R29" s="41"/>
      <c r="S29" s="41"/>
      <c r="T29" s="41"/>
      <c r="U29" s="41"/>
      <c r="V29" s="41"/>
      <c r="W29" s="321">
        <f>ROUND(AZ54, 2)</f>
        <v>0</v>
      </c>
      <c r="X29" s="322"/>
      <c r="Y29" s="322"/>
      <c r="Z29" s="322"/>
      <c r="AA29" s="322"/>
      <c r="AB29" s="322"/>
      <c r="AC29" s="322"/>
      <c r="AD29" s="322"/>
      <c r="AE29" s="322"/>
      <c r="AF29" s="41"/>
      <c r="AG29" s="41"/>
      <c r="AH29" s="41"/>
      <c r="AI29" s="41"/>
      <c r="AJ29" s="41"/>
      <c r="AK29" s="321">
        <f>ROUND(AV54, 2)</f>
        <v>0</v>
      </c>
      <c r="AL29" s="322"/>
      <c r="AM29" s="322"/>
      <c r="AN29" s="322"/>
      <c r="AO29" s="322"/>
      <c r="AP29" s="41"/>
      <c r="AQ29" s="41"/>
      <c r="AR29" s="42"/>
      <c r="BE29" s="311"/>
    </row>
    <row r="30" spans="1:71" s="3" customFormat="1" ht="14.4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323">
        <v>0.15</v>
      </c>
      <c r="M30" s="322"/>
      <c r="N30" s="322"/>
      <c r="O30" s="322"/>
      <c r="P30" s="322"/>
      <c r="Q30" s="41"/>
      <c r="R30" s="41"/>
      <c r="S30" s="41"/>
      <c r="T30" s="41"/>
      <c r="U30" s="41"/>
      <c r="V30" s="41"/>
      <c r="W30" s="321">
        <f>ROUND(BA54, 2)</f>
        <v>0</v>
      </c>
      <c r="X30" s="322"/>
      <c r="Y30" s="322"/>
      <c r="Z30" s="322"/>
      <c r="AA30" s="322"/>
      <c r="AB30" s="322"/>
      <c r="AC30" s="322"/>
      <c r="AD30" s="322"/>
      <c r="AE30" s="322"/>
      <c r="AF30" s="41"/>
      <c r="AG30" s="41"/>
      <c r="AH30" s="41"/>
      <c r="AI30" s="41"/>
      <c r="AJ30" s="41"/>
      <c r="AK30" s="321">
        <f>ROUND(AW54, 2)</f>
        <v>0</v>
      </c>
      <c r="AL30" s="322"/>
      <c r="AM30" s="322"/>
      <c r="AN30" s="322"/>
      <c r="AO30" s="322"/>
      <c r="AP30" s="41"/>
      <c r="AQ30" s="41"/>
      <c r="AR30" s="42"/>
      <c r="BE30" s="311"/>
    </row>
    <row r="31" spans="1:71" s="3" customFormat="1" ht="14.4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323">
        <v>0.21</v>
      </c>
      <c r="M31" s="322"/>
      <c r="N31" s="322"/>
      <c r="O31" s="322"/>
      <c r="P31" s="322"/>
      <c r="Q31" s="41"/>
      <c r="R31" s="41"/>
      <c r="S31" s="41"/>
      <c r="T31" s="41"/>
      <c r="U31" s="41"/>
      <c r="V31" s="41"/>
      <c r="W31" s="321">
        <f>ROUND(BB54, 2)</f>
        <v>0</v>
      </c>
      <c r="X31" s="322"/>
      <c r="Y31" s="322"/>
      <c r="Z31" s="322"/>
      <c r="AA31" s="322"/>
      <c r="AB31" s="322"/>
      <c r="AC31" s="322"/>
      <c r="AD31" s="322"/>
      <c r="AE31" s="322"/>
      <c r="AF31" s="41"/>
      <c r="AG31" s="41"/>
      <c r="AH31" s="41"/>
      <c r="AI31" s="41"/>
      <c r="AJ31" s="41"/>
      <c r="AK31" s="321">
        <v>0</v>
      </c>
      <c r="AL31" s="322"/>
      <c r="AM31" s="322"/>
      <c r="AN31" s="322"/>
      <c r="AO31" s="322"/>
      <c r="AP31" s="41"/>
      <c r="AQ31" s="41"/>
      <c r="AR31" s="42"/>
      <c r="BE31" s="311"/>
    </row>
    <row r="32" spans="1:71" s="3" customFormat="1" ht="14.4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323">
        <v>0.15</v>
      </c>
      <c r="M32" s="322"/>
      <c r="N32" s="322"/>
      <c r="O32" s="322"/>
      <c r="P32" s="322"/>
      <c r="Q32" s="41"/>
      <c r="R32" s="41"/>
      <c r="S32" s="41"/>
      <c r="T32" s="41"/>
      <c r="U32" s="41"/>
      <c r="V32" s="41"/>
      <c r="W32" s="321">
        <f>ROUND(BC54, 2)</f>
        <v>0</v>
      </c>
      <c r="X32" s="322"/>
      <c r="Y32" s="322"/>
      <c r="Z32" s="322"/>
      <c r="AA32" s="322"/>
      <c r="AB32" s="322"/>
      <c r="AC32" s="322"/>
      <c r="AD32" s="322"/>
      <c r="AE32" s="322"/>
      <c r="AF32" s="41"/>
      <c r="AG32" s="41"/>
      <c r="AH32" s="41"/>
      <c r="AI32" s="41"/>
      <c r="AJ32" s="41"/>
      <c r="AK32" s="321">
        <v>0</v>
      </c>
      <c r="AL32" s="322"/>
      <c r="AM32" s="322"/>
      <c r="AN32" s="322"/>
      <c r="AO32" s="322"/>
      <c r="AP32" s="41"/>
      <c r="AQ32" s="41"/>
      <c r="AR32" s="42"/>
      <c r="BE32" s="311"/>
    </row>
    <row r="33" spans="1:57" s="3" customFormat="1" ht="14.4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323">
        <v>0</v>
      </c>
      <c r="M33" s="322"/>
      <c r="N33" s="322"/>
      <c r="O33" s="322"/>
      <c r="P33" s="322"/>
      <c r="Q33" s="41"/>
      <c r="R33" s="41"/>
      <c r="S33" s="41"/>
      <c r="T33" s="41"/>
      <c r="U33" s="41"/>
      <c r="V33" s="41"/>
      <c r="W33" s="321">
        <f>ROUND(BD54, 2)</f>
        <v>0</v>
      </c>
      <c r="X33" s="322"/>
      <c r="Y33" s="322"/>
      <c r="Z33" s="322"/>
      <c r="AA33" s="322"/>
      <c r="AB33" s="322"/>
      <c r="AC33" s="322"/>
      <c r="AD33" s="322"/>
      <c r="AE33" s="322"/>
      <c r="AF33" s="41"/>
      <c r="AG33" s="41"/>
      <c r="AH33" s="41"/>
      <c r="AI33" s="41"/>
      <c r="AJ33" s="41"/>
      <c r="AK33" s="321">
        <v>0</v>
      </c>
      <c r="AL33" s="322"/>
      <c r="AM33" s="322"/>
      <c r="AN33" s="322"/>
      <c r="AO33" s="322"/>
      <c r="AP33" s="41"/>
      <c r="AQ33" s="41"/>
      <c r="AR33" s="42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5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324" t="s">
        <v>50</v>
      </c>
      <c r="Y35" s="325"/>
      <c r="Z35" s="325"/>
      <c r="AA35" s="325"/>
      <c r="AB35" s="325"/>
      <c r="AC35" s="45"/>
      <c r="AD35" s="45"/>
      <c r="AE35" s="45"/>
      <c r="AF35" s="45"/>
      <c r="AG35" s="45"/>
      <c r="AH35" s="45"/>
      <c r="AI35" s="45"/>
      <c r="AJ35" s="45"/>
      <c r="AK35" s="326">
        <f>SUM(AK26:AK33)</f>
        <v>0</v>
      </c>
      <c r="AL35" s="325"/>
      <c r="AM35" s="325"/>
      <c r="AN35" s="325"/>
      <c r="AO35" s="327"/>
      <c r="AP35" s="43"/>
      <c r="AQ35" s="43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" customHeight="1">
      <c r="A42" s="34"/>
      <c r="B42" s="35"/>
      <c r="C42" s="23" t="s">
        <v>51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0223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28" t="str">
        <f>K6</f>
        <v>ZŠ Krušnohorská K.Vary -oplocení, chodníky, dopadová plocha hřiště</v>
      </c>
      <c r="M45" s="329"/>
      <c r="N45" s="329"/>
      <c r="O45" s="329"/>
      <c r="P45" s="329"/>
      <c r="Q45" s="329"/>
      <c r="R45" s="329"/>
      <c r="S45" s="329"/>
      <c r="T45" s="329"/>
      <c r="U45" s="329"/>
      <c r="V45" s="329"/>
      <c r="W45" s="329"/>
      <c r="X45" s="329"/>
      <c r="Y45" s="329"/>
      <c r="Z45" s="329"/>
      <c r="AA45" s="329"/>
      <c r="AB45" s="329"/>
      <c r="AC45" s="329"/>
      <c r="AD45" s="329"/>
      <c r="AE45" s="329"/>
      <c r="AF45" s="329"/>
      <c r="AG45" s="329"/>
      <c r="AH45" s="329"/>
      <c r="AI45" s="329"/>
      <c r="AJ45" s="329"/>
      <c r="AK45" s="329"/>
      <c r="AL45" s="329"/>
      <c r="AM45" s="329"/>
      <c r="AN45" s="329"/>
      <c r="AO45" s="329"/>
      <c r="AP45" s="56"/>
      <c r="AQ45" s="56"/>
      <c r="AR45" s="57"/>
    </row>
    <row r="46" spans="1:57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30" t="str">
        <f>IF(AN8= "","",AN8)</f>
        <v>5. 2. 2023</v>
      </c>
      <c r="AN47" s="330"/>
      <c r="AO47" s="36"/>
      <c r="AP47" s="36"/>
      <c r="AQ47" s="36"/>
      <c r="AR47" s="39"/>
      <c r="BE47" s="34"/>
    </row>
    <row r="48" spans="1:57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6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Statutární město K.Vary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31" t="str">
        <f>IF(E17="","",E17)</f>
        <v>Anna Dindáková, Staré Sedlo</v>
      </c>
      <c r="AN49" s="332"/>
      <c r="AO49" s="332"/>
      <c r="AP49" s="332"/>
      <c r="AQ49" s="36"/>
      <c r="AR49" s="39"/>
      <c r="AS49" s="333" t="s">
        <v>52</v>
      </c>
      <c r="AT49" s="334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6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31" t="str">
        <f>IF(E20="","",E20)</f>
        <v>Šimková Dita, K.vary</v>
      </c>
      <c r="AN50" s="332"/>
      <c r="AO50" s="332"/>
      <c r="AP50" s="332"/>
      <c r="AQ50" s="36"/>
      <c r="AR50" s="39"/>
      <c r="AS50" s="335"/>
      <c r="AT50" s="336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37"/>
      <c r="AT51" s="338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39" t="s">
        <v>53</v>
      </c>
      <c r="D52" s="340"/>
      <c r="E52" s="340"/>
      <c r="F52" s="340"/>
      <c r="G52" s="340"/>
      <c r="H52" s="66"/>
      <c r="I52" s="341" t="s">
        <v>54</v>
      </c>
      <c r="J52" s="340"/>
      <c r="K52" s="340"/>
      <c r="L52" s="340"/>
      <c r="M52" s="340"/>
      <c r="N52" s="340"/>
      <c r="O52" s="340"/>
      <c r="P52" s="340"/>
      <c r="Q52" s="340"/>
      <c r="R52" s="340"/>
      <c r="S52" s="340"/>
      <c r="T52" s="340"/>
      <c r="U52" s="340"/>
      <c r="V52" s="340"/>
      <c r="W52" s="340"/>
      <c r="X52" s="340"/>
      <c r="Y52" s="340"/>
      <c r="Z52" s="340"/>
      <c r="AA52" s="340"/>
      <c r="AB52" s="340"/>
      <c r="AC52" s="340"/>
      <c r="AD52" s="340"/>
      <c r="AE52" s="340"/>
      <c r="AF52" s="340"/>
      <c r="AG52" s="342" t="s">
        <v>55</v>
      </c>
      <c r="AH52" s="340"/>
      <c r="AI52" s="340"/>
      <c r="AJ52" s="340"/>
      <c r="AK52" s="340"/>
      <c r="AL52" s="340"/>
      <c r="AM52" s="340"/>
      <c r="AN52" s="341" t="s">
        <v>56</v>
      </c>
      <c r="AO52" s="340"/>
      <c r="AP52" s="340"/>
      <c r="AQ52" s="67" t="s">
        <v>57</v>
      </c>
      <c r="AR52" s="39"/>
      <c r="AS52" s="68" t="s">
        <v>58</v>
      </c>
      <c r="AT52" s="69" t="s">
        <v>59</v>
      </c>
      <c r="AU52" s="69" t="s">
        <v>60</v>
      </c>
      <c r="AV52" s="69" t="s">
        <v>61</v>
      </c>
      <c r="AW52" s="69" t="s">
        <v>62</v>
      </c>
      <c r="AX52" s="69" t="s">
        <v>63</v>
      </c>
      <c r="AY52" s="69" t="s">
        <v>64</v>
      </c>
      <c r="AZ52" s="69" t="s">
        <v>65</v>
      </c>
      <c r="BA52" s="69" t="s">
        <v>66</v>
      </c>
      <c r="BB52" s="69" t="s">
        <v>67</v>
      </c>
      <c r="BC52" s="69" t="s">
        <v>68</v>
      </c>
      <c r="BD52" s="70" t="s">
        <v>69</v>
      </c>
      <c r="BE52" s="34"/>
    </row>
    <row r="53" spans="1:91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" customHeight="1">
      <c r="B54" s="74"/>
      <c r="C54" s="75" t="s">
        <v>70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46">
        <f>ROUND(SUM(AG55:AG56),2)</f>
        <v>0</v>
      </c>
      <c r="AH54" s="346"/>
      <c r="AI54" s="346"/>
      <c r="AJ54" s="346"/>
      <c r="AK54" s="346"/>
      <c r="AL54" s="346"/>
      <c r="AM54" s="346"/>
      <c r="AN54" s="347">
        <f>SUM(AG54,AT54)</f>
        <v>0</v>
      </c>
      <c r="AO54" s="347"/>
      <c r="AP54" s="347"/>
      <c r="AQ54" s="78" t="s">
        <v>19</v>
      </c>
      <c r="AR54" s="79"/>
      <c r="AS54" s="80">
        <f>ROUND(SUM(AS55:AS56),2)</f>
        <v>0</v>
      </c>
      <c r="AT54" s="81">
        <f>ROUND(SUM(AV54:AW54),2)</f>
        <v>0</v>
      </c>
      <c r="AU54" s="82">
        <f>ROUND(SUM(AU55:AU56),5)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ROUND(SUM(AZ55:AZ56),2)</f>
        <v>0</v>
      </c>
      <c r="BA54" s="81">
        <f>ROUND(SUM(BA55:BA56),2)</f>
        <v>0</v>
      </c>
      <c r="BB54" s="81">
        <f>ROUND(SUM(BB55:BB56),2)</f>
        <v>0</v>
      </c>
      <c r="BC54" s="81">
        <f>ROUND(SUM(BC55:BC56),2)</f>
        <v>0</v>
      </c>
      <c r="BD54" s="83">
        <f>ROUND(SUM(BD55:BD56),2)</f>
        <v>0</v>
      </c>
      <c r="BS54" s="84" t="s">
        <v>71</v>
      </c>
      <c r="BT54" s="84" t="s">
        <v>72</v>
      </c>
      <c r="BU54" s="85" t="s">
        <v>73</v>
      </c>
      <c r="BV54" s="84" t="s">
        <v>74</v>
      </c>
      <c r="BW54" s="84" t="s">
        <v>5</v>
      </c>
      <c r="BX54" s="84" t="s">
        <v>75</v>
      </c>
      <c r="CL54" s="84" t="s">
        <v>19</v>
      </c>
    </row>
    <row r="55" spans="1:91" s="7" customFormat="1" ht="24.6" customHeight="1">
      <c r="A55" s="86" t="s">
        <v>76</v>
      </c>
      <c r="B55" s="87"/>
      <c r="C55" s="88"/>
      <c r="D55" s="345" t="s">
        <v>77</v>
      </c>
      <c r="E55" s="345"/>
      <c r="F55" s="345"/>
      <c r="G55" s="345"/>
      <c r="H55" s="345"/>
      <c r="I55" s="89"/>
      <c r="J55" s="345" t="s">
        <v>78</v>
      </c>
      <c r="K55" s="345"/>
      <c r="L55" s="345"/>
      <c r="M55" s="345"/>
      <c r="N55" s="345"/>
      <c r="O55" s="345"/>
      <c r="P55" s="345"/>
      <c r="Q55" s="345"/>
      <c r="R55" s="345"/>
      <c r="S55" s="345"/>
      <c r="T55" s="345"/>
      <c r="U55" s="345"/>
      <c r="V55" s="345"/>
      <c r="W55" s="345"/>
      <c r="X55" s="345"/>
      <c r="Y55" s="345"/>
      <c r="Z55" s="345"/>
      <c r="AA55" s="345"/>
      <c r="AB55" s="345"/>
      <c r="AC55" s="345"/>
      <c r="AD55" s="345"/>
      <c r="AE55" s="345"/>
      <c r="AF55" s="345"/>
      <c r="AG55" s="343">
        <f>'01 - Oplocení, chodníky, ...'!J30</f>
        <v>0</v>
      </c>
      <c r="AH55" s="344"/>
      <c r="AI55" s="344"/>
      <c r="AJ55" s="344"/>
      <c r="AK55" s="344"/>
      <c r="AL55" s="344"/>
      <c r="AM55" s="344"/>
      <c r="AN55" s="343">
        <f>SUM(AG55,AT55)</f>
        <v>0</v>
      </c>
      <c r="AO55" s="344"/>
      <c r="AP55" s="344"/>
      <c r="AQ55" s="90" t="s">
        <v>79</v>
      </c>
      <c r="AR55" s="91"/>
      <c r="AS55" s="92">
        <v>0</v>
      </c>
      <c r="AT55" s="93">
        <f>ROUND(SUM(AV55:AW55),2)</f>
        <v>0</v>
      </c>
      <c r="AU55" s="94">
        <f>'01 - Oplocení, chodníky, ...'!P87</f>
        <v>0</v>
      </c>
      <c r="AV55" s="93">
        <f>'01 - Oplocení, chodníky, ...'!J33</f>
        <v>0</v>
      </c>
      <c r="AW55" s="93">
        <f>'01 - Oplocení, chodníky, ...'!J34</f>
        <v>0</v>
      </c>
      <c r="AX55" s="93">
        <f>'01 - Oplocení, chodníky, ...'!J35</f>
        <v>0</v>
      </c>
      <c r="AY55" s="93">
        <f>'01 - Oplocení, chodníky, ...'!J36</f>
        <v>0</v>
      </c>
      <c r="AZ55" s="93">
        <f>'01 - Oplocení, chodníky, ...'!F33</f>
        <v>0</v>
      </c>
      <c r="BA55" s="93">
        <f>'01 - Oplocení, chodníky, ...'!F34</f>
        <v>0</v>
      </c>
      <c r="BB55" s="93">
        <f>'01 - Oplocení, chodníky, ...'!F35</f>
        <v>0</v>
      </c>
      <c r="BC55" s="93">
        <f>'01 - Oplocení, chodníky, ...'!F36</f>
        <v>0</v>
      </c>
      <c r="BD55" s="95">
        <f>'01 - Oplocení, chodníky, ...'!F37</f>
        <v>0</v>
      </c>
      <c r="BT55" s="96" t="s">
        <v>80</v>
      </c>
      <c r="BV55" s="96" t="s">
        <v>74</v>
      </c>
      <c r="BW55" s="96" t="s">
        <v>81</v>
      </c>
      <c r="BX55" s="96" t="s">
        <v>5</v>
      </c>
      <c r="CL55" s="96" t="s">
        <v>19</v>
      </c>
      <c r="CM55" s="96" t="s">
        <v>82</v>
      </c>
    </row>
    <row r="56" spans="1:91" s="7" customFormat="1" ht="14.4" customHeight="1">
      <c r="A56" s="86" t="s">
        <v>76</v>
      </c>
      <c r="B56" s="87"/>
      <c r="C56" s="88"/>
      <c r="D56" s="345" t="s">
        <v>83</v>
      </c>
      <c r="E56" s="345"/>
      <c r="F56" s="345"/>
      <c r="G56" s="345"/>
      <c r="H56" s="345"/>
      <c r="I56" s="89"/>
      <c r="J56" s="345" t="s">
        <v>84</v>
      </c>
      <c r="K56" s="345"/>
      <c r="L56" s="345"/>
      <c r="M56" s="345"/>
      <c r="N56" s="345"/>
      <c r="O56" s="345"/>
      <c r="P56" s="345"/>
      <c r="Q56" s="345"/>
      <c r="R56" s="345"/>
      <c r="S56" s="345"/>
      <c r="T56" s="345"/>
      <c r="U56" s="345"/>
      <c r="V56" s="345"/>
      <c r="W56" s="345"/>
      <c r="X56" s="345"/>
      <c r="Y56" s="345"/>
      <c r="Z56" s="345"/>
      <c r="AA56" s="345"/>
      <c r="AB56" s="345"/>
      <c r="AC56" s="345"/>
      <c r="AD56" s="345"/>
      <c r="AE56" s="345"/>
      <c r="AF56" s="345"/>
      <c r="AG56" s="343">
        <f>'07 - Vedlejší rozpočtové ...'!J30</f>
        <v>0</v>
      </c>
      <c r="AH56" s="344"/>
      <c r="AI56" s="344"/>
      <c r="AJ56" s="344"/>
      <c r="AK56" s="344"/>
      <c r="AL56" s="344"/>
      <c r="AM56" s="344"/>
      <c r="AN56" s="343">
        <f>SUM(AG56,AT56)</f>
        <v>0</v>
      </c>
      <c r="AO56" s="344"/>
      <c r="AP56" s="344"/>
      <c r="AQ56" s="90" t="s">
        <v>79</v>
      </c>
      <c r="AR56" s="91"/>
      <c r="AS56" s="97">
        <v>0</v>
      </c>
      <c r="AT56" s="98">
        <f>ROUND(SUM(AV56:AW56),2)</f>
        <v>0</v>
      </c>
      <c r="AU56" s="99">
        <f>'07 - Vedlejší rozpočtové ...'!P82</f>
        <v>0</v>
      </c>
      <c r="AV56" s="98">
        <f>'07 - Vedlejší rozpočtové ...'!J33</f>
        <v>0</v>
      </c>
      <c r="AW56" s="98">
        <f>'07 - Vedlejší rozpočtové ...'!J34</f>
        <v>0</v>
      </c>
      <c r="AX56" s="98">
        <f>'07 - Vedlejší rozpočtové ...'!J35</f>
        <v>0</v>
      </c>
      <c r="AY56" s="98">
        <f>'07 - Vedlejší rozpočtové ...'!J36</f>
        <v>0</v>
      </c>
      <c r="AZ56" s="98">
        <f>'07 - Vedlejší rozpočtové ...'!F33</f>
        <v>0</v>
      </c>
      <c r="BA56" s="98">
        <f>'07 - Vedlejší rozpočtové ...'!F34</f>
        <v>0</v>
      </c>
      <c r="BB56" s="98">
        <f>'07 - Vedlejší rozpočtové ...'!F35</f>
        <v>0</v>
      </c>
      <c r="BC56" s="98">
        <f>'07 - Vedlejší rozpočtové ...'!F36</f>
        <v>0</v>
      </c>
      <c r="BD56" s="100">
        <f>'07 - Vedlejší rozpočtové ...'!F37</f>
        <v>0</v>
      </c>
      <c r="BT56" s="96" t="s">
        <v>80</v>
      </c>
      <c r="BV56" s="96" t="s">
        <v>74</v>
      </c>
      <c r="BW56" s="96" t="s">
        <v>85</v>
      </c>
      <c r="BX56" s="96" t="s">
        <v>5</v>
      </c>
      <c r="CL56" s="96" t="s">
        <v>19</v>
      </c>
      <c r="CM56" s="96" t="s">
        <v>82</v>
      </c>
    </row>
    <row r="57" spans="1:91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1:91" s="2" customFormat="1" ht="6.9" customHeight="1">
      <c r="A58" s="34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algorithmName="SHA-512" hashValue="8nloAXH95WXi87vJFovj7eDtdHRlsovz/v4BexB2hV2dVwSyT7d++qzkS0hjIqjKfUDWqNlpRaasT5o4NN+5lw==" saltValue="rFJYrZratxRc2BKCU/ZSdiFfLb4w0Dcm3aRdvcKrSFKuVFq3SHojPOTd0ribkJRV9nNzrObX6cd0aUbjZDgwo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Oplocení, chodníky, ...'!C2" display="/"/>
    <hyperlink ref="A56" location="'07 - Vedlejší rozpočtové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8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7" t="s">
        <v>81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" customHeight="1">
      <c r="B4" s="20"/>
      <c r="D4" s="103" t="s">
        <v>86</v>
      </c>
      <c r="L4" s="20"/>
      <c r="M4" s="104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4.4" customHeight="1">
      <c r="B7" s="20"/>
      <c r="E7" s="349" t="str">
        <f>'Rekapitulace stavby'!K6</f>
        <v>ZŠ Krušnohorská K.Vary -oplocení, chodníky, dopadová plocha hřiště</v>
      </c>
      <c r="F7" s="350"/>
      <c r="G7" s="350"/>
      <c r="H7" s="350"/>
      <c r="L7" s="20"/>
    </row>
    <row r="8" spans="1:46" s="2" customFormat="1" ht="12" customHeight="1">
      <c r="A8" s="34"/>
      <c r="B8" s="39"/>
      <c r="C8" s="34"/>
      <c r="D8" s="105" t="s">
        <v>87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5.6" customHeight="1">
      <c r="A9" s="34"/>
      <c r="B9" s="39"/>
      <c r="C9" s="34"/>
      <c r="D9" s="34"/>
      <c r="E9" s="351" t="s">
        <v>88</v>
      </c>
      <c r="F9" s="352"/>
      <c r="G9" s="352"/>
      <c r="H9" s="352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5. 2. 2023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3" t="str">
        <f>'Rekapitulace stavby'!E14</f>
        <v>Vyplň údaj</v>
      </c>
      <c r="F18" s="354"/>
      <c r="G18" s="354"/>
      <c r="H18" s="354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4.4" customHeight="1">
      <c r="A27" s="109"/>
      <c r="B27" s="110"/>
      <c r="C27" s="109"/>
      <c r="D27" s="109"/>
      <c r="E27" s="355" t="s">
        <v>19</v>
      </c>
      <c r="F27" s="355"/>
      <c r="G27" s="355"/>
      <c r="H27" s="355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ROUND(J87,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16" t="s">
        <v>42</v>
      </c>
      <c r="E33" s="105" t="s">
        <v>43</v>
      </c>
      <c r="F33" s="117">
        <f>ROUND((SUM(BE87:BE217)),  2)</f>
        <v>0</v>
      </c>
      <c r="G33" s="34"/>
      <c r="H33" s="34"/>
      <c r="I33" s="118">
        <v>0.21</v>
      </c>
      <c r="J33" s="117">
        <f>ROUND(((SUM(BE87:BE217))*I33),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5" t="s">
        <v>44</v>
      </c>
      <c r="F34" s="117">
        <f>ROUND((SUM(BF87:BF217)),  2)</f>
        <v>0</v>
      </c>
      <c r="G34" s="34"/>
      <c r="H34" s="34"/>
      <c r="I34" s="118">
        <v>0.15</v>
      </c>
      <c r="J34" s="117">
        <f>ROUND(((SUM(BF87:BF217))*I34),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45</v>
      </c>
      <c r="F35" s="117">
        <f>ROUND((SUM(BG87:BG217)),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46</v>
      </c>
      <c r="F36" s="117">
        <f>ROUND((SUM(BH87:BH217)),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47</v>
      </c>
      <c r="F37" s="117">
        <f>ROUND((SUM(BI87:BI217)),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89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4.4" customHeight="1">
      <c r="A48" s="34"/>
      <c r="B48" s="35"/>
      <c r="C48" s="36"/>
      <c r="D48" s="36"/>
      <c r="E48" s="356" t="str">
        <f>E7</f>
        <v>ZŠ Krušnohorská K.Vary -oplocení, chodníky, dopadová plocha hřiště</v>
      </c>
      <c r="F48" s="357"/>
      <c r="G48" s="357"/>
      <c r="H48" s="357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5.6" customHeight="1">
      <c r="A50" s="34"/>
      <c r="B50" s="35"/>
      <c r="C50" s="36"/>
      <c r="D50" s="36"/>
      <c r="E50" s="328" t="str">
        <f>E9</f>
        <v>01 - Oplocení, chodníky, dopadová plocha hřiště</v>
      </c>
      <c r="F50" s="358"/>
      <c r="G50" s="358"/>
      <c r="H50" s="358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5. 2. 2023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6.4" customHeight="1">
      <c r="A54" s="34"/>
      <c r="B54" s="35"/>
      <c r="C54" s="29" t="s">
        <v>25</v>
      </c>
      <c r="D54" s="36"/>
      <c r="E54" s="36"/>
      <c r="F54" s="27" t="str">
        <f>E15</f>
        <v>Statutární město K.Vary</v>
      </c>
      <c r="G54" s="36"/>
      <c r="H54" s="36"/>
      <c r="I54" s="29" t="s">
        <v>31</v>
      </c>
      <c r="J54" s="32" t="str">
        <f>E21</f>
        <v>Anna Dindáková, Staré Sedlo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6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Šimková Dita, K.vary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90</v>
      </c>
      <c r="D57" s="131"/>
      <c r="E57" s="131"/>
      <c r="F57" s="131"/>
      <c r="G57" s="131"/>
      <c r="H57" s="131"/>
      <c r="I57" s="131"/>
      <c r="J57" s="132" t="s">
        <v>91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J87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92</v>
      </c>
    </row>
    <row r="60" spans="1:47" s="9" customFormat="1" ht="24.9" customHeight="1">
      <c r="B60" s="134"/>
      <c r="C60" s="135"/>
      <c r="D60" s="136" t="s">
        <v>93</v>
      </c>
      <c r="E60" s="137"/>
      <c r="F60" s="137"/>
      <c r="G60" s="137"/>
      <c r="H60" s="137"/>
      <c r="I60" s="137"/>
      <c r="J60" s="138">
        <f>J88</f>
        <v>0</v>
      </c>
      <c r="K60" s="135"/>
      <c r="L60" s="139"/>
    </row>
    <row r="61" spans="1:47" s="10" customFormat="1" ht="19.95" customHeight="1">
      <c r="B61" s="140"/>
      <c r="C61" s="141"/>
      <c r="D61" s="142" t="s">
        <v>94</v>
      </c>
      <c r="E61" s="143"/>
      <c r="F61" s="143"/>
      <c r="G61" s="143"/>
      <c r="H61" s="143"/>
      <c r="I61" s="143"/>
      <c r="J61" s="144">
        <f>J89</f>
        <v>0</v>
      </c>
      <c r="K61" s="141"/>
      <c r="L61" s="145"/>
    </row>
    <row r="62" spans="1:47" s="10" customFormat="1" ht="19.95" customHeight="1">
      <c r="B62" s="140"/>
      <c r="C62" s="141"/>
      <c r="D62" s="142" t="s">
        <v>95</v>
      </c>
      <c r="E62" s="143"/>
      <c r="F62" s="143"/>
      <c r="G62" s="143"/>
      <c r="H62" s="143"/>
      <c r="I62" s="143"/>
      <c r="J62" s="144">
        <f>J125</f>
        <v>0</v>
      </c>
      <c r="K62" s="141"/>
      <c r="L62" s="145"/>
    </row>
    <row r="63" spans="1:47" s="10" customFormat="1" ht="19.95" customHeight="1">
      <c r="B63" s="140"/>
      <c r="C63" s="141"/>
      <c r="D63" s="142" t="s">
        <v>96</v>
      </c>
      <c r="E63" s="143"/>
      <c r="F63" s="143"/>
      <c r="G63" s="143"/>
      <c r="H63" s="143"/>
      <c r="I63" s="143"/>
      <c r="J63" s="144">
        <f>J129</f>
        <v>0</v>
      </c>
      <c r="K63" s="141"/>
      <c r="L63" s="145"/>
    </row>
    <row r="64" spans="1:47" s="10" customFormat="1" ht="19.95" customHeight="1">
      <c r="B64" s="140"/>
      <c r="C64" s="141"/>
      <c r="D64" s="142" t="s">
        <v>97</v>
      </c>
      <c r="E64" s="143"/>
      <c r="F64" s="143"/>
      <c r="G64" s="143"/>
      <c r="H64" s="143"/>
      <c r="I64" s="143"/>
      <c r="J64" s="144">
        <f>J149</f>
        <v>0</v>
      </c>
      <c r="K64" s="141"/>
      <c r="L64" s="145"/>
    </row>
    <row r="65" spans="1:31" s="10" customFormat="1" ht="19.95" customHeight="1">
      <c r="B65" s="140"/>
      <c r="C65" s="141"/>
      <c r="D65" s="142" t="s">
        <v>98</v>
      </c>
      <c r="E65" s="143"/>
      <c r="F65" s="143"/>
      <c r="G65" s="143"/>
      <c r="H65" s="143"/>
      <c r="I65" s="143"/>
      <c r="J65" s="144">
        <f>J174</f>
        <v>0</v>
      </c>
      <c r="K65" s="141"/>
      <c r="L65" s="145"/>
    </row>
    <row r="66" spans="1:31" s="10" customFormat="1" ht="19.95" customHeight="1">
      <c r="B66" s="140"/>
      <c r="C66" s="141"/>
      <c r="D66" s="142" t="s">
        <v>99</v>
      </c>
      <c r="E66" s="143"/>
      <c r="F66" s="143"/>
      <c r="G66" s="143"/>
      <c r="H66" s="143"/>
      <c r="I66" s="143"/>
      <c r="J66" s="144">
        <f>J200</f>
        <v>0</v>
      </c>
      <c r="K66" s="141"/>
      <c r="L66" s="145"/>
    </row>
    <row r="67" spans="1:31" s="10" customFormat="1" ht="19.95" customHeight="1">
      <c r="B67" s="140"/>
      <c r="C67" s="141"/>
      <c r="D67" s="142" t="s">
        <v>100</v>
      </c>
      <c r="E67" s="143"/>
      <c r="F67" s="143"/>
      <c r="G67" s="143"/>
      <c r="H67" s="143"/>
      <c r="I67" s="143"/>
      <c r="J67" s="144">
        <f>J215</f>
        <v>0</v>
      </c>
      <c r="K67" s="141"/>
      <c r="L67" s="145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" customHeight="1">
      <c r="A69" s="34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" customHeight="1">
      <c r="A73" s="34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" customHeight="1">
      <c r="A74" s="34"/>
      <c r="B74" s="35"/>
      <c r="C74" s="23" t="s">
        <v>101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35"/>
      <c r="C77" s="36"/>
      <c r="D77" s="36"/>
      <c r="E77" s="356" t="str">
        <f>E7</f>
        <v>ZŠ Krušnohorská K.Vary -oplocení, chodníky, dopadová plocha hřiště</v>
      </c>
      <c r="F77" s="357"/>
      <c r="G77" s="357"/>
      <c r="H77" s="357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87</v>
      </c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6" customHeight="1">
      <c r="A79" s="34"/>
      <c r="B79" s="35"/>
      <c r="C79" s="36"/>
      <c r="D79" s="36"/>
      <c r="E79" s="328" t="str">
        <f>E9</f>
        <v>01 - Oplocení, chodníky, dopadová plocha hřiště</v>
      </c>
      <c r="F79" s="358"/>
      <c r="G79" s="358"/>
      <c r="H79" s="358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6"/>
      <c r="E81" s="36"/>
      <c r="F81" s="27" t="str">
        <f>F12</f>
        <v xml:space="preserve"> </v>
      </c>
      <c r="G81" s="36"/>
      <c r="H81" s="36"/>
      <c r="I81" s="29" t="s">
        <v>23</v>
      </c>
      <c r="J81" s="59" t="str">
        <f>IF(J12="","",J12)</f>
        <v>5. 2. 2023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26.4" customHeight="1">
      <c r="A83" s="34"/>
      <c r="B83" s="35"/>
      <c r="C83" s="29" t="s">
        <v>25</v>
      </c>
      <c r="D83" s="36"/>
      <c r="E83" s="36"/>
      <c r="F83" s="27" t="str">
        <f>E15</f>
        <v>Statutární město K.Vary</v>
      </c>
      <c r="G83" s="36"/>
      <c r="H83" s="36"/>
      <c r="I83" s="29" t="s">
        <v>31</v>
      </c>
      <c r="J83" s="32" t="str">
        <f>E21</f>
        <v>Anna Dindáková, Staré Sedlo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6" customHeight="1">
      <c r="A84" s="34"/>
      <c r="B84" s="35"/>
      <c r="C84" s="29" t="s">
        <v>29</v>
      </c>
      <c r="D84" s="36"/>
      <c r="E84" s="36"/>
      <c r="F84" s="27" t="str">
        <f>IF(E18="","",E18)</f>
        <v>Vyplň údaj</v>
      </c>
      <c r="G84" s="36"/>
      <c r="H84" s="36"/>
      <c r="I84" s="29" t="s">
        <v>34</v>
      </c>
      <c r="J84" s="32" t="str">
        <f>E24</f>
        <v>Šimková Dita, K.vary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46"/>
      <c r="B86" s="147"/>
      <c r="C86" s="148" t="s">
        <v>102</v>
      </c>
      <c r="D86" s="149" t="s">
        <v>57</v>
      </c>
      <c r="E86" s="149" t="s">
        <v>53</v>
      </c>
      <c r="F86" s="149" t="s">
        <v>54</v>
      </c>
      <c r="G86" s="149" t="s">
        <v>103</v>
      </c>
      <c r="H86" s="149" t="s">
        <v>104</v>
      </c>
      <c r="I86" s="149" t="s">
        <v>105</v>
      </c>
      <c r="J86" s="149" t="s">
        <v>91</v>
      </c>
      <c r="K86" s="150" t="s">
        <v>106</v>
      </c>
      <c r="L86" s="151"/>
      <c r="M86" s="68" t="s">
        <v>19</v>
      </c>
      <c r="N86" s="69" t="s">
        <v>42</v>
      </c>
      <c r="O86" s="69" t="s">
        <v>107</v>
      </c>
      <c r="P86" s="69" t="s">
        <v>108</v>
      </c>
      <c r="Q86" s="69" t="s">
        <v>109</v>
      </c>
      <c r="R86" s="69" t="s">
        <v>110</v>
      </c>
      <c r="S86" s="69" t="s">
        <v>111</v>
      </c>
      <c r="T86" s="70" t="s">
        <v>112</v>
      </c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46"/>
    </row>
    <row r="87" spans="1:65" s="2" customFormat="1" ht="22.8" customHeight="1">
      <c r="A87" s="34"/>
      <c r="B87" s="35"/>
      <c r="C87" s="75" t="s">
        <v>113</v>
      </c>
      <c r="D87" s="36"/>
      <c r="E87" s="36"/>
      <c r="F87" s="36"/>
      <c r="G87" s="36"/>
      <c r="H87" s="36"/>
      <c r="I87" s="36"/>
      <c r="J87" s="152">
        <f>BK87</f>
        <v>0</v>
      </c>
      <c r="K87" s="36"/>
      <c r="L87" s="39"/>
      <c r="M87" s="71"/>
      <c r="N87" s="153"/>
      <c r="O87" s="72"/>
      <c r="P87" s="154">
        <f>P88</f>
        <v>0</v>
      </c>
      <c r="Q87" s="72"/>
      <c r="R87" s="154">
        <f>R88</f>
        <v>23.447883279999999</v>
      </c>
      <c r="S87" s="72"/>
      <c r="T87" s="155">
        <f>T88</f>
        <v>1.7619999999999998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71</v>
      </c>
      <c r="AU87" s="17" t="s">
        <v>92</v>
      </c>
      <c r="BK87" s="156">
        <f>BK88</f>
        <v>0</v>
      </c>
    </row>
    <row r="88" spans="1:65" s="12" customFormat="1" ht="25.95" customHeight="1">
      <c r="B88" s="157"/>
      <c r="C88" s="158"/>
      <c r="D88" s="159" t="s">
        <v>71</v>
      </c>
      <c r="E88" s="160" t="s">
        <v>114</v>
      </c>
      <c r="F88" s="160" t="s">
        <v>115</v>
      </c>
      <c r="G88" s="158"/>
      <c r="H88" s="158"/>
      <c r="I88" s="161"/>
      <c r="J88" s="162">
        <f>BK88</f>
        <v>0</v>
      </c>
      <c r="K88" s="158"/>
      <c r="L88" s="163"/>
      <c r="M88" s="164"/>
      <c r="N88" s="165"/>
      <c r="O88" s="165"/>
      <c r="P88" s="166">
        <f>P89+P125+P129+P149+P174+P200+P215</f>
        <v>0</v>
      </c>
      <c r="Q88" s="165"/>
      <c r="R88" s="166">
        <f>R89+R125+R129+R149+R174+R200+R215</f>
        <v>23.447883279999999</v>
      </c>
      <c r="S88" s="165"/>
      <c r="T88" s="167">
        <f>T89+T125+T129+T149+T174+T200+T215</f>
        <v>1.7619999999999998</v>
      </c>
      <c r="AR88" s="168" t="s">
        <v>80</v>
      </c>
      <c r="AT88" s="169" t="s">
        <v>71</v>
      </c>
      <c r="AU88" s="169" t="s">
        <v>72</v>
      </c>
      <c r="AY88" s="168" t="s">
        <v>116</v>
      </c>
      <c r="BK88" s="170">
        <f>BK89+BK125+BK129+BK149+BK174+BK200+BK215</f>
        <v>0</v>
      </c>
    </row>
    <row r="89" spans="1:65" s="12" customFormat="1" ht="22.8" customHeight="1">
      <c r="B89" s="157"/>
      <c r="C89" s="158"/>
      <c r="D89" s="159" t="s">
        <v>71</v>
      </c>
      <c r="E89" s="171" t="s">
        <v>80</v>
      </c>
      <c r="F89" s="171" t="s">
        <v>117</v>
      </c>
      <c r="G89" s="158"/>
      <c r="H89" s="158"/>
      <c r="I89" s="161"/>
      <c r="J89" s="172">
        <f>BK89</f>
        <v>0</v>
      </c>
      <c r="K89" s="158"/>
      <c r="L89" s="163"/>
      <c r="M89" s="164"/>
      <c r="N89" s="165"/>
      <c r="O89" s="165"/>
      <c r="P89" s="166">
        <f>SUM(P90:P124)</f>
        <v>0</v>
      </c>
      <c r="Q89" s="165"/>
      <c r="R89" s="166">
        <f>SUM(R90:R124)</f>
        <v>0</v>
      </c>
      <c r="S89" s="165"/>
      <c r="T89" s="167">
        <f>SUM(T90:T124)</f>
        <v>1.7619999999999998</v>
      </c>
      <c r="AR89" s="168" t="s">
        <v>80</v>
      </c>
      <c r="AT89" s="169" t="s">
        <v>71</v>
      </c>
      <c r="AU89" s="169" t="s">
        <v>80</v>
      </c>
      <c r="AY89" s="168" t="s">
        <v>116</v>
      </c>
      <c r="BK89" s="170">
        <f>SUM(BK90:BK124)</f>
        <v>0</v>
      </c>
    </row>
    <row r="90" spans="1:65" s="2" customFormat="1" ht="30" customHeight="1">
      <c r="A90" s="34"/>
      <c r="B90" s="35"/>
      <c r="C90" s="173" t="s">
        <v>80</v>
      </c>
      <c r="D90" s="173" t="s">
        <v>118</v>
      </c>
      <c r="E90" s="174" t="s">
        <v>119</v>
      </c>
      <c r="F90" s="175" t="s">
        <v>120</v>
      </c>
      <c r="G90" s="176" t="s">
        <v>121</v>
      </c>
      <c r="H90" s="177">
        <v>1.2</v>
      </c>
      <c r="I90" s="178"/>
      <c r="J90" s="179">
        <f>ROUND(I90*H90,2)</f>
        <v>0</v>
      </c>
      <c r="K90" s="175" t="s">
        <v>122</v>
      </c>
      <c r="L90" s="39"/>
      <c r="M90" s="180" t="s">
        <v>19</v>
      </c>
      <c r="N90" s="181" t="s">
        <v>43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0.28999999999999998</v>
      </c>
      <c r="T90" s="183">
        <f>S90*H90</f>
        <v>0.34799999999999998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123</v>
      </c>
      <c r="AT90" s="184" t="s">
        <v>118</v>
      </c>
      <c r="AU90" s="184" t="s">
        <v>82</v>
      </c>
      <c r="AY90" s="17" t="s">
        <v>116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80</v>
      </c>
      <c r="BK90" s="185">
        <f>ROUND(I90*H90,2)</f>
        <v>0</v>
      </c>
      <c r="BL90" s="17" t="s">
        <v>123</v>
      </c>
      <c r="BM90" s="184" t="s">
        <v>124</v>
      </c>
    </row>
    <row r="91" spans="1:65" s="2" customFormat="1" ht="10.199999999999999">
      <c r="A91" s="34"/>
      <c r="B91" s="35"/>
      <c r="C91" s="36"/>
      <c r="D91" s="186" t="s">
        <v>125</v>
      </c>
      <c r="E91" s="36"/>
      <c r="F91" s="187" t="s">
        <v>126</v>
      </c>
      <c r="G91" s="36"/>
      <c r="H91" s="36"/>
      <c r="I91" s="188"/>
      <c r="J91" s="36"/>
      <c r="K91" s="36"/>
      <c r="L91" s="39"/>
      <c r="M91" s="189"/>
      <c r="N91" s="190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125</v>
      </c>
      <c r="AU91" s="17" t="s">
        <v>82</v>
      </c>
    </row>
    <row r="92" spans="1:65" s="13" customFormat="1" ht="10.199999999999999">
      <c r="B92" s="191"/>
      <c r="C92" s="192"/>
      <c r="D92" s="193" t="s">
        <v>127</v>
      </c>
      <c r="E92" s="194" t="s">
        <v>19</v>
      </c>
      <c r="F92" s="195" t="s">
        <v>128</v>
      </c>
      <c r="G92" s="192"/>
      <c r="H92" s="196">
        <v>1.2</v>
      </c>
      <c r="I92" s="197"/>
      <c r="J92" s="192"/>
      <c r="K92" s="192"/>
      <c r="L92" s="198"/>
      <c r="M92" s="199"/>
      <c r="N92" s="200"/>
      <c r="O92" s="200"/>
      <c r="P92" s="200"/>
      <c r="Q92" s="200"/>
      <c r="R92" s="200"/>
      <c r="S92" s="200"/>
      <c r="T92" s="201"/>
      <c r="AT92" s="202" t="s">
        <v>127</v>
      </c>
      <c r="AU92" s="202" t="s">
        <v>82</v>
      </c>
      <c r="AV92" s="13" t="s">
        <v>82</v>
      </c>
      <c r="AW92" s="13" t="s">
        <v>33</v>
      </c>
      <c r="AX92" s="13" t="s">
        <v>80</v>
      </c>
      <c r="AY92" s="202" t="s">
        <v>116</v>
      </c>
    </row>
    <row r="93" spans="1:65" s="2" customFormat="1" ht="30" customHeight="1">
      <c r="A93" s="34"/>
      <c r="B93" s="35"/>
      <c r="C93" s="173" t="s">
        <v>82</v>
      </c>
      <c r="D93" s="173" t="s">
        <v>118</v>
      </c>
      <c r="E93" s="174" t="s">
        <v>129</v>
      </c>
      <c r="F93" s="175" t="s">
        <v>130</v>
      </c>
      <c r="G93" s="176" t="s">
        <v>121</v>
      </c>
      <c r="H93" s="177">
        <v>1.2</v>
      </c>
      <c r="I93" s="178"/>
      <c r="J93" s="179">
        <f>ROUND(I93*H93,2)</f>
        <v>0</v>
      </c>
      <c r="K93" s="175" t="s">
        <v>122</v>
      </c>
      <c r="L93" s="39"/>
      <c r="M93" s="180" t="s">
        <v>19</v>
      </c>
      <c r="N93" s="181" t="s">
        <v>43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0.22</v>
      </c>
      <c r="T93" s="183">
        <f>S93*H93</f>
        <v>0.26400000000000001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123</v>
      </c>
      <c r="AT93" s="184" t="s">
        <v>118</v>
      </c>
      <c r="AU93" s="184" t="s">
        <v>82</v>
      </c>
      <c r="AY93" s="17" t="s">
        <v>116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80</v>
      </c>
      <c r="BK93" s="185">
        <f>ROUND(I93*H93,2)</f>
        <v>0</v>
      </c>
      <c r="BL93" s="17" t="s">
        <v>123</v>
      </c>
      <c r="BM93" s="184" t="s">
        <v>131</v>
      </c>
    </row>
    <row r="94" spans="1:65" s="2" customFormat="1" ht="10.199999999999999">
      <c r="A94" s="34"/>
      <c r="B94" s="35"/>
      <c r="C94" s="36"/>
      <c r="D94" s="186" t="s">
        <v>125</v>
      </c>
      <c r="E94" s="36"/>
      <c r="F94" s="187" t="s">
        <v>132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125</v>
      </c>
      <c r="AU94" s="17" t="s">
        <v>82</v>
      </c>
    </row>
    <row r="95" spans="1:65" s="13" customFormat="1" ht="10.199999999999999">
      <c r="B95" s="191"/>
      <c r="C95" s="192"/>
      <c r="D95" s="193" t="s">
        <v>127</v>
      </c>
      <c r="E95" s="194" t="s">
        <v>19</v>
      </c>
      <c r="F95" s="195" t="s">
        <v>128</v>
      </c>
      <c r="G95" s="192"/>
      <c r="H95" s="196">
        <v>1.2</v>
      </c>
      <c r="I95" s="197"/>
      <c r="J95" s="192"/>
      <c r="K95" s="192"/>
      <c r="L95" s="198"/>
      <c r="M95" s="199"/>
      <c r="N95" s="200"/>
      <c r="O95" s="200"/>
      <c r="P95" s="200"/>
      <c r="Q95" s="200"/>
      <c r="R95" s="200"/>
      <c r="S95" s="200"/>
      <c r="T95" s="201"/>
      <c r="AT95" s="202" t="s">
        <v>127</v>
      </c>
      <c r="AU95" s="202" t="s">
        <v>82</v>
      </c>
      <c r="AV95" s="13" t="s">
        <v>82</v>
      </c>
      <c r="AW95" s="13" t="s">
        <v>33</v>
      </c>
      <c r="AX95" s="13" t="s">
        <v>80</v>
      </c>
      <c r="AY95" s="202" t="s">
        <v>116</v>
      </c>
    </row>
    <row r="96" spans="1:65" s="2" customFormat="1" ht="22.2" customHeight="1">
      <c r="A96" s="34"/>
      <c r="B96" s="35"/>
      <c r="C96" s="173" t="s">
        <v>133</v>
      </c>
      <c r="D96" s="173" t="s">
        <v>118</v>
      </c>
      <c r="E96" s="174" t="s">
        <v>134</v>
      </c>
      <c r="F96" s="175" t="s">
        <v>135</v>
      </c>
      <c r="G96" s="176" t="s">
        <v>136</v>
      </c>
      <c r="H96" s="177">
        <v>3</v>
      </c>
      <c r="I96" s="178"/>
      <c r="J96" s="179">
        <f>ROUND(I96*H96,2)</f>
        <v>0</v>
      </c>
      <c r="K96" s="175" t="s">
        <v>122</v>
      </c>
      <c r="L96" s="39"/>
      <c r="M96" s="180" t="s">
        <v>19</v>
      </c>
      <c r="N96" s="181" t="s">
        <v>43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0.28999999999999998</v>
      </c>
      <c r="T96" s="183">
        <f>S96*H96</f>
        <v>0.86999999999999988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123</v>
      </c>
      <c r="AT96" s="184" t="s">
        <v>118</v>
      </c>
      <c r="AU96" s="184" t="s">
        <v>82</v>
      </c>
      <c r="AY96" s="17" t="s">
        <v>116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80</v>
      </c>
      <c r="BK96" s="185">
        <f>ROUND(I96*H96,2)</f>
        <v>0</v>
      </c>
      <c r="BL96" s="17" t="s">
        <v>123</v>
      </c>
      <c r="BM96" s="184" t="s">
        <v>137</v>
      </c>
    </row>
    <row r="97" spans="1:65" s="2" customFormat="1" ht="10.199999999999999">
      <c r="A97" s="34"/>
      <c r="B97" s="35"/>
      <c r="C97" s="36"/>
      <c r="D97" s="186" t="s">
        <v>125</v>
      </c>
      <c r="E97" s="36"/>
      <c r="F97" s="187" t="s">
        <v>138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125</v>
      </c>
      <c r="AU97" s="17" t="s">
        <v>82</v>
      </c>
    </row>
    <row r="98" spans="1:65" s="13" customFormat="1" ht="10.199999999999999">
      <c r="B98" s="191"/>
      <c r="C98" s="192"/>
      <c r="D98" s="193" t="s">
        <v>127</v>
      </c>
      <c r="E98" s="194" t="s">
        <v>19</v>
      </c>
      <c r="F98" s="195" t="s">
        <v>139</v>
      </c>
      <c r="G98" s="192"/>
      <c r="H98" s="196">
        <v>3</v>
      </c>
      <c r="I98" s="197"/>
      <c r="J98" s="192"/>
      <c r="K98" s="192"/>
      <c r="L98" s="198"/>
      <c r="M98" s="199"/>
      <c r="N98" s="200"/>
      <c r="O98" s="200"/>
      <c r="P98" s="200"/>
      <c r="Q98" s="200"/>
      <c r="R98" s="200"/>
      <c r="S98" s="200"/>
      <c r="T98" s="201"/>
      <c r="AT98" s="202" t="s">
        <v>127</v>
      </c>
      <c r="AU98" s="202" t="s">
        <v>82</v>
      </c>
      <c r="AV98" s="13" t="s">
        <v>82</v>
      </c>
      <c r="AW98" s="13" t="s">
        <v>33</v>
      </c>
      <c r="AX98" s="13" t="s">
        <v>80</v>
      </c>
      <c r="AY98" s="202" t="s">
        <v>116</v>
      </c>
    </row>
    <row r="99" spans="1:65" s="2" customFormat="1" ht="22.2" customHeight="1">
      <c r="A99" s="34"/>
      <c r="B99" s="35"/>
      <c r="C99" s="173" t="s">
        <v>123</v>
      </c>
      <c r="D99" s="173" t="s">
        <v>118</v>
      </c>
      <c r="E99" s="174" t="s">
        <v>140</v>
      </c>
      <c r="F99" s="175" t="s">
        <v>141</v>
      </c>
      <c r="G99" s="176" t="s">
        <v>136</v>
      </c>
      <c r="H99" s="177">
        <v>7</v>
      </c>
      <c r="I99" s="178"/>
      <c r="J99" s="179">
        <f>ROUND(I99*H99,2)</f>
        <v>0</v>
      </c>
      <c r="K99" s="175" t="s">
        <v>122</v>
      </c>
      <c r="L99" s="39"/>
      <c r="M99" s="180" t="s">
        <v>19</v>
      </c>
      <c r="N99" s="181" t="s">
        <v>43</v>
      </c>
      <c r="O99" s="64"/>
      <c r="P99" s="182">
        <f>O99*H99</f>
        <v>0</v>
      </c>
      <c r="Q99" s="182">
        <v>0</v>
      </c>
      <c r="R99" s="182">
        <f>Q99*H99</f>
        <v>0</v>
      </c>
      <c r="S99" s="182">
        <v>0.04</v>
      </c>
      <c r="T99" s="183">
        <f>S99*H99</f>
        <v>0.28000000000000003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123</v>
      </c>
      <c r="AT99" s="184" t="s">
        <v>118</v>
      </c>
      <c r="AU99" s="184" t="s">
        <v>82</v>
      </c>
      <c r="AY99" s="17" t="s">
        <v>116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7" t="s">
        <v>80</v>
      </c>
      <c r="BK99" s="185">
        <f>ROUND(I99*H99,2)</f>
        <v>0</v>
      </c>
      <c r="BL99" s="17" t="s">
        <v>123</v>
      </c>
      <c r="BM99" s="184" t="s">
        <v>142</v>
      </c>
    </row>
    <row r="100" spans="1:65" s="2" customFormat="1" ht="10.199999999999999">
      <c r="A100" s="34"/>
      <c r="B100" s="35"/>
      <c r="C100" s="36"/>
      <c r="D100" s="186" t="s">
        <v>125</v>
      </c>
      <c r="E100" s="36"/>
      <c r="F100" s="187" t="s">
        <v>143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125</v>
      </c>
      <c r="AU100" s="17" t="s">
        <v>82</v>
      </c>
    </row>
    <row r="101" spans="1:65" s="13" customFormat="1" ht="10.199999999999999">
      <c r="B101" s="191"/>
      <c r="C101" s="192"/>
      <c r="D101" s="193" t="s">
        <v>127</v>
      </c>
      <c r="E101" s="194" t="s">
        <v>19</v>
      </c>
      <c r="F101" s="195" t="s">
        <v>144</v>
      </c>
      <c r="G101" s="192"/>
      <c r="H101" s="196">
        <v>7</v>
      </c>
      <c r="I101" s="197"/>
      <c r="J101" s="192"/>
      <c r="K101" s="192"/>
      <c r="L101" s="198"/>
      <c r="M101" s="199"/>
      <c r="N101" s="200"/>
      <c r="O101" s="200"/>
      <c r="P101" s="200"/>
      <c r="Q101" s="200"/>
      <c r="R101" s="200"/>
      <c r="S101" s="200"/>
      <c r="T101" s="201"/>
      <c r="AT101" s="202" t="s">
        <v>127</v>
      </c>
      <c r="AU101" s="202" t="s">
        <v>82</v>
      </c>
      <c r="AV101" s="13" t="s">
        <v>82</v>
      </c>
      <c r="AW101" s="13" t="s">
        <v>33</v>
      </c>
      <c r="AX101" s="13" t="s">
        <v>80</v>
      </c>
      <c r="AY101" s="202" t="s">
        <v>116</v>
      </c>
    </row>
    <row r="102" spans="1:65" s="2" customFormat="1" ht="14.4" customHeight="1">
      <c r="A102" s="34"/>
      <c r="B102" s="35"/>
      <c r="C102" s="173" t="s">
        <v>145</v>
      </c>
      <c r="D102" s="173" t="s">
        <v>118</v>
      </c>
      <c r="E102" s="174" t="s">
        <v>146</v>
      </c>
      <c r="F102" s="175" t="s">
        <v>147</v>
      </c>
      <c r="G102" s="176" t="s">
        <v>121</v>
      </c>
      <c r="H102" s="177">
        <v>100.63</v>
      </c>
      <c r="I102" s="178"/>
      <c r="J102" s="179">
        <f>ROUND(I102*H102,2)</f>
        <v>0</v>
      </c>
      <c r="K102" s="175" t="s">
        <v>122</v>
      </c>
      <c r="L102" s="39"/>
      <c r="M102" s="180" t="s">
        <v>19</v>
      </c>
      <c r="N102" s="181" t="s">
        <v>43</v>
      </c>
      <c r="O102" s="64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123</v>
      </c>
      <c r="AT102" s="184" t="s">
        <v>118</v>
      </c>
      <c r="AU102" s="184" t="s">
        <v>82</v>
      </c>
      <c r="AY102" s="17" t="s">
        <v>116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80</v>
      </c>
      <c r="BK102" s="185">
        <f>ROUND(I102*H102,2)</f>
        <v>0</v>
      </c>
      <c r="BL102" s="17" t="s">
        <v>123</v>
      </c>
      <c r="BM102" s="184" t="s">
        <v>148</v>
      </c>
    </row>
    <row r="103" spans="1:65" s="2" customFormat="1" ht="10.199999999999999">
      <c r="A103" s="34"/>
      <c r="B103" s="35"/>
      <c r="C103" s="36"/>
      <c r="D103" s="186" t="s">
        <v>125</v>
      </c>
      <c r="E103" s="36"/>
      <c r="F103" s="187" t="s">
        <v>149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125</v>
      </c>
      <c r="AU103" s="17" t="s">
        <v>82</v>
      </c>
    </row>
    <row r="104" spans="1:65" s="13" customFormat="1" ht="10.199999999999999">
      <c r="B104" s="191"/>
      <c r="C104" s="192"/>
      <c r="D104" s="193" t="s">
        <v>127</v>
      </c>
      <c r="E104" s="194" t="s">
        <v>19</v>
      </c>
      <c r="F104" s="195" t="s">
        <v>150</v>
      </c>
      <c r="G104" s="192"/>
      <c r="H104" s="196">
        <v>100.63</v>
      </c>
      <c r="I104" s="197"/>
      <c r="J104" s="192"/>
      <c r="K104" s="192"/>
      <c r="L104" s="198"/>
      <c r="M104" s="199"/>
      <c r="N104" s="200"/>
      <c r="O104" s="200"/>
      <c r="P104" s="200"/>
      <c r="Q104" s="200"/>
      <c r="R104" s="200"/>
      <c r="S104" s="200"/>
      <c r="T104" s="201"/>
      <c r="AT104" s="202" t="s">
        <v>127</v>
      </c>
      <c r="AU104" s="202" t="s">
        <v>82</v>
      </c>
      <c r="AV104" s="13" t="s">
        <v>82</v>
      </c>
      <c r="AW104" s="13" t="s">
        <v>33</v>
      </c>
      <c r="AX104" s="13" t="s">
        <v>80</v>
      </c>
      <c r="AY104" s="202" t="s">
        <v>116</v>
      </c>
    </row>
    <row r="105" spans="1:65" s="2" customFormat="1" ht="14.4" customHeight="1">
      <c r="A105" s="34"/>
      <c r="B105" s="35"/>
      <c r="C105" s="173" t="s">
        <v>151</v>
      </c>
      <c r="D105" s="173" t="s">
        <v>118</v>
      </c>
      <c r="E105" s="174" t="s">
        <v>152</v>
      </c>
      <c r="F105" s="175" t="s">
        <v>153</v>
      </c>
      <c r="G105" s="176" t="s">
        <v>154</v>
      </c>
      <c r="H105" s="177">
        <v>10.242000000000001</v>
      </c>
      <c r="I105" s="178"/>
      <c r="J105" s="179">
        <f>ROUND(I105*H105,2)</f>
        <v>0</v>
      </c>
      <c r="K105" s="175" t="s">
        <v>122</v>
      </c>
      <c r="L105" s="39"/>
      <c r="M105" s="180" t="s">
        <v>19</v>
      </c>
      <c r="N105" s="181" t="s">
        <v>43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123</v>
      </c>
      <c r="AT105" s="184" t="s">
        <v>118</v>
      </c>
      <c r="AU105" s="184" t="s">
        <v>82</v>
      </c>
      <c r="AY105" s="17" t="s">
        <v>116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80</v>
      </c>
      <c r="BK105" s="185">
        <f>ROUND(I105*H105,2)</f>
        <v>0</v>
      </c>
      <c r="BL105" s="17" t="s">
        <v>123</v>
      </c>
      <c r="BM105" s="184" t="s">
        <v>155</v>
      </c>
    </row>
    <row r="106" spans="1:65" s="2" customFormat="1" ht="10.199999999999999">
      <c r="A106" s="34"/>
      <c r="B106" s="35"/>
      <c r="C106" s="36"/>
      <c r="D106" s="186" t="s">
        <v>125</v>
      </c>
      <c r="E106" s="36"/>
      <c r="F106" s="187" t="s">
        <v>156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125</v>
      </c>
      <c r="AU106" s="17" t="s">
        <v>82</v>
      </c>
    </row>
    <row r="107" spans="1:65" s="13" customFormat="1" ht="10.199999999999999">
      <c r="B107" s="191"/>
      <c r="C107" s="192"/>
      <c r="D107" s="193" t="s">
        <v>127</v>
      </c>
      <c r="E107" s="194" t="s">
        <v>19</v>
      </c>
      <c r="F107" s="195" t="s">
        <v>157</v>
      </c>
      <c r="G107" s="192"/>
      <c r="H107" s="196">
        <v>10.242000000000001</v>
      </c>
      <c r="I107" s="197"/>
      <c r="J107" s="192"/>
      <c r="K107" s="192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127</v>
      </c>
      <c r="AU107" s="202" t="s">
        <v>82</v>
      </c>
      <c r="AV107" s="13" t="s">
        <v>82</v>
      </c>
      <c r="AW107" s="13" t="s">
        <v>33</v>
      </c>
      <c r="AX107" s="13" t="s">
        <v>80</v>
      </c>
      <c r="AY107" s="202" t="s">
        <v>116</v>
      </c>
    </row>
    <row r="108" spans="1:65" s="2" customFormat="1" ht="14.4" customHeight="1">
      <c r="A108" s="34"/>
      <c r="B108" s="35"/>
      <c r="C108" s="173" t="s">
        <v>158</v>
      </c>
      <c r="D108" s="173" t="s">
        <v>118</v>
      </c>
      <c r="E108" s="174" t="s">
        <v>159</v>
      </c>
      <c r="F108" s="175" t="s">
        <v>160</v>
      </c>
      <c r="G108" s="176" t="s">
        <v>136</v>
      </c>
      <c r="H108" s="177">
        <v>31.2</v>
      </c>
      <c r="I108" s="178"/>
      <c r="J108" s="179">
        <f>ROUND(I108*H108,2)</f>
        <v>0</v>
      </c>
      <c r="K108" s="175" t="s">
        <v>122</v>
      </c>
      <c r="L108" s="39"/>
      <c r="M108" s="180" t="s">
        <v>19</v>
      </c>
      <c r="N108" s="181" t="s">
        <v>43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123</v>
      </c>
      <c r="AT108" s="184" t="s">
        <v>118</v>
      </c>
      <c r="AU108" s="184" t="s">
        <v>82</v>
      </c>
      <c r="AY108" s="17" t="s">
        <v>116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80</v>
      </c>
      <c r="BK108" s="185">
        <f>ROUND(I108*H108,2)</f>
        <v>0</v>
      </c>
      <c r="BL108" s="17" t="s">
        <v>123</v>
      </c>
      <c r="BM108" s="184" t="s">
        <v>161</v>
      </c>
    </row>
    <row r="109" spans="1:65" s="2" customFormat="1" ht="10.199999999999999">
      <c r="A109" s="34"/>
      <c r="B109" s="35"/>
      <c r="C109" s="36"/>
      <c r="D109" s="186" t="s">
        <v>125</v>
      </c>
      <c r="E109" s="36"/>
      <c r="F109" s="187" t="s">
        <v>162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125</v>
      </c>
      <c r="AU109" s="17" t="s">
        <v>82</v>
      </c>
    </row>
    <row r="110" spans="1:65" s="13" customFormat="1" ht="10.199999999999999">
      <c r="B110" s="191"/>
      <c r="C110" s="192"/>
      <c r="D110" s="193" t="s">
        <v>127</v>
      </c>
      <c r="E110" s="194" t="s">
        <v>19</v>
      </c>
      <c r="F110" s="195" t="s">
        <v>163</v>
      </c>
      <c r="G110" s="192"/>
      <c r="H110" s="196">
        <v>31.2</v>
      </c>
      <c r="I110" s="197"/>
      <c r="J110" s="192"/>
      <c r="K110" s="192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127</v>
      </c>
      <c r="AU110" s="202" t="s">
        <v>82</v>
      </c>
      <c r="AV110" s="13" t="s">
        <v>82</v>
      </c>
      <c r="AW110" s="13" t="s">
        <v>33</v>
      </c>
      <c r="AX110" s="13" t="s">
        <v>80</v>
      </c>
      <c r="AY110" s="202" t="s">
        <v>116</v>
      </c>
    </row>
    <row r="111" spans="1:65" s="2" customFormat="1" ht="30" customHeight="1">
      <c r="A111" s="34"/>
      <c r="B111" s="35"/>
      <c r="C111" s="173" t="s">
        <v>164</v>
      </c>
      <c r="D111" s="173" t="s">
        <v>118</v>
      </c>
      <c r="E111" s="174" t="s">
        <v>165</v>
      </c>
      <c r="F111" s="175" t="s">
        <v>166</v>
      </c>
      <c r="G111" s="176" t="s">
        <v>154</v>
      </c>
      <c r="H111" s="177">
        <v>12.446</v>
      </c>
      <c r="I111" s="178"/>
      <c r="J111" s="179">
        <f>ROUND(I111*H111,2)</f>
        <v>0</v>
      </c>
      <c r="K111" s="175" t="s">
        <v>122</v>
      </c>
      <c r="L111" s="39"/>
      <c r="M111" s="180" t="s">
        <v>19</v>
      </c>
      <c r="N111" s="181" t="s">
        <v>43</v>
      </c>
      <c r="O111" s="64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123</v>
      </c>
      <c r="AT111" s="184" t="s">
        <v>118</v>
      </c>
      <c r="AU111" s="184" t="s">
        <v>82</v>
      </c>
      <c r="AY111" s="17" t="s">
        <v>116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7" t="s">
        <v>80</v>
      </c>
      <c r="BK111" s="185">
        <f>ROUND(I111*H111,2)</f>
        <v>0</v>
      </c>
      <c r="BL111" s="17" t="s">
        <v>123</v>
      </c>
      <c r="BM111" s="184" t="s">
        <v>167</v>
      </c>
    </row>
    <row r="112" spans="1:65" s="2" customFormat="1" ht="10.199999999999999">
      <c r="A112" s="34"/>
      <c r="B112" s="35"/>
      <c r="C112" s="36"/>
      <c r="D112" s="186" t="s">
        <v>125</v>
      </c>
      <c r="E112" s="36"/>
      <c r="F112" s="187" t="s">
        <v>168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125</v>
      </c>
      <c r="AU112" s="17" t="s">
        <v>82</v>
      </c>
    </row>
    <row r="113" spans="1:65" s="13" customFormat="1" ht="10.199999999999999">
      <c r="B113" s="191"/>
      <c r="C113" s="192"/>
      <c r="D113" s="193" t="s">
        <v>127</v>
      </c>
      <c r="E113" s="194" t="s">
        <v>19</v>
      </c>
      <c r="F113" s="195" t="s">
        <v>169</v>
      </c>
      <c r="G113" s="192"/>
      <c r="H113" s="196">
        <v>12.446</v>
      </c>
      <c r="I113" s="197"/>
      <c r="J113" s="192"/>
      <c r="K113" s="192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127</v>
      </c>
      <c r="AU113" s="202" t="s">
        <v>82</v>
      </c>
      <c r="AV113" s="13" t="s">
        <v>82</v>
      </c>
      <c r="AW113" s="13" t="s">
        <v>33</v>
      </c>
      <c r="AX113" s="13" t="s">
        <v>80</v>
      </c>
      <c r="AY113" s="202" t="s">
        <v>116</v>
      </c>
    </row>
    <row r="114" spans="1:65" s="2" customFormat="1" ht="34.799999999999997" customHeight="1">
      <c r="A114" s="34"/>
      <c r="B114" s="35"/>
      <c r="C114" s="173" t="s">
        <v>170</v>
      </c>
      <c r="D114" s="173" t="s">
        <v>118</v>
      </c>
      <c r="E114" s="174" t="s">
        <v>171</v>
      </c>
      <c r="F114" s="175" t="s">
        <v>172</v>
      </c>
      <c r="G114" s="176" t="s">
        <v>154</v>
      </c>
      <c r="H114" s="177">
        <v>186.69</v>
      </c>
      <c r="I114" s="178"/>
      <c r="J114" s="179">
        <f>ROUND(I114*H114,2)</f>
        <v>0</v>
      </c>
      <c r="K114" s="175" t="s">
        <v>122</v>
      </c>
      <c r="L114" s="39"/>
      <c r="M114" s="180" t="s">
        <v>19</v>
      </c>
      <c r="N114" s="181" t="s">
        <v>43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123</v>
      </c>
      <c r="AT114" s="184" t="s">
        <v>118</v>
      </c>
      <c r="AU114" s="184" t="s">
        <v>82</v>
      </c>
      <c r="AY114" s="17" t="s">
        <v>116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80</v>
      </c>
      <c r="BK114" s="185">
        <f>ROUND(I114*H114,2)</f>
        <v>0</v>
      </c>
      <c r="BL114" s="17" t="s">
        <v>123</v>
      </c>
      <c r="BM114" s="184" t="s">
        <v>173</v>
      </c>
    </row>
    <row r="115" spans="1:65" s="2" customFormat="1" ht="10.199999999999999">
      <c r="A115" s="34"/>
      <c r="B115" s="35"/>
      <c r="C115" s="36"/>
      <c r="D115" s="186" t="s">
        <v>125</v>
      </c>
      <c r="E115" s="36"/>
      <c r="F115" s="187" t="s">
        <v>174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125</v>
      </c>
      <c r="AU115" s="17" t="s">
        <v>82</v>
      </c>
    </row>
    <row r="116" spans="1:65" s="13" customFormat="1" ht="10.199999999999999">
      <c r="B116" s="191"/>
      <c r="C116" s="192"/>
      <c r="D116" s="193" t="s">
        <v>127</v>
      </c>
      <c r="E116" s="194" t="s">
        <v>19</v>
      </c>
      <c r="F116" s="195" t="s">
        <v>175</v>
      </c>
      <c r="G116" s="192"/>
      <c r="H116" s="196">
        <v>186.69</v>
      </c>
      <c r="I116" s="197"/>
      <c r="J116" s="192"/>
      <c r="K116" s="192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127</v>
      </c>
      <c r="AU116" s="202" t="s">
        <v>82</v>
      </c>
      <c r="AV116" s="13" t="s">
        <v>82</v>
      </c>
      <c r="AW116" s="13" t="s">
        <v>33</v>
      </c>
      <c r="AX116" s="13" t="s">
        <v>80</v>
      </c>
      <c r="AY116" s="202" t="s">
        <v>116</v>
      </c>
    </row>
    <row r="117" spans="1:65" s="2" customFormat="1" ht="22.2" customHeight="1">
      <c r="A117" s="34"/>
      <c r="B117" s="35"/>
      <c r="C117" s="173" t="s">
        <v>176</v>
      </c>
      <c r="D117" s="173" t="s">
        <v>118</v>
      </c>
      <c r="E117" s="174" t="s">
        <v>177</v>
      </c>
      <c r="F117" s="175" t="s">
        <v>178</v>
      </c>
      <c r="G117" s="176" t="s">
        <v>179</v>
      </c>
      <c r="H117" s="177">
        <v>22.402999999999999</v>
      </c>
      <c r="I117" s="178"/>
      <c r="J117" s="179">
        <f>ROUND(I117*H117,2)</f>
        <v>0</v>
      </c>
      <c r="K117" s="175" t="s">
        <v>122</v>
      </c>
      <c r="L117" s="39"/>
      <c r="M117" s="180" t="s">
        <v>19</v>
      </c>
      <c r="N117" s="181" t="s">
        <v>43</v>
      </c>
      <c r="O117" s="64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123</v>
      </c>
      <c r="AT117" s="184" t="s">
        <v>118</v>
      </c>
      <c r="AU117" s="184" t="s">
        <v>82</v>
      </c>
      <c r="AY117" s="17" t="s">
        <v>116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80</v>
      </c>
      <c r="BK117" s="185">
        <f>ROUND(I117*H117,2)</f>
        <v>0</v>
      </c>
      <c r="BL117" s="17" t="s">
        <v>123</v>
      </c>
      <c r="BM117" s="184" t="s">
        <v>180</v>
      </c>
    </row>
    <row r="118" spans="1:65" s="2" customFormat="1" ht="10.199999999999999">
      <c r="A118" s="34"/>
      <c r="B118" s="35"/>
      <c r="C118" s="36"/>
      <c r="D118" s="186" t="s">
        <v>125</v>
      </c>
      <c r="E118" s="36"/>
      <c r="F118" s="187" t="s">
        <v>181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125</v>
      </c>
      <c r="AU118" s="17" t="s">
        <v>82</v>
      </c>
    </row>
    <row r="119" spans="1:65" s="13" customFormat="1" ht="10.199999999999999">
      <c r="B119" s="191"/>
      <c r="C119" s="192"/>
      <c r="D119" s="193" t="s">
        <v>127</v>
      </c>
      <c r="E119" s="194" t="s">
        <v>19</v>
      </c>
      <c r="F119" s="195" t="s">
        <v>182</v>
      </c>
      <c r="G119" s="192"/>
      <c r="H119" s="196">
        <v>22.402999999999999</v>
      </c>
      <c r="I119" s="197"/>
      <c r="J119" s="192"/>
      <c r="K119" s="192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127</v>
      </c>
      <c r="AU119" s="202" t="s">
        <v>82</v>
      </c>
      <c r="AV119" s="13" t="s">
        <v>82</v>
      </c>
      <c r="AW119" s="13" t="s">
        <v>33</v>
      </c>
      <c r="AX119" s="13" t="s">
        <v>80</v>
      </c>
      <c r="AY119" s="202" t="s">
        <v>116</v>
      </c>
    </row>
    <row r="120" spans="1:65" s="2" customFormat="1" ht="19.8" customHeight="1">
      <c r="A120" s="34"/>
      <c r="B120" s="35"/>
      <c r="C120" s="173" t="s">
        <v>183</v>
      </c>
      <c r="D120" s="173" t="s">
        <v>118</v>
      </c>
      <c r="E120" s="174" t="s">
        <v>184</v>
      </c>
      <c r="F120" s="175" t="s">
        <v>185</v>
      </c>
      <c r="G120" s="176" t="s">
        <v>154</v>
      </c>
      <c r="H120" s="177">
        <v>12.446</v>
      </c>
      <c r="I120" s="178"/>
      <c r="J120" s="179">
        <f>ROUND(I120*H120,2)</f>
        <v>0</v>
      </c>
      <c r="K120" s="175" t="s">
        <v>122</v>
      </c>
      <c r="L120" s="39"/>
      <c r="M120" s="180" t="s">
        <v>19</v>
      </c>
      <c r="N120" s="181" t="s">
        <v>43</v>
      </c>
      <c r="O120" s="64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123</v>
      </c>
      <c r="AT120" s="184" t="s">
        <v>118</v>
      </c>
      <c r="AU120" s="184" t="s">
        <v>82</v>
      </c>
      <c r="AY120" s="17" t="s">
        <v>116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80</v>
      </c>
      <c r="BK120" s="185">
        <f>ROUND(I120*H120,2)</f>
        <v>0</v>
      </c>
      <c r="BL120" s="17" t="s">
        <v>123</v>
      </c>
      <c r="BM120" s="184" t="s">
        <v>186</v>
      </c>
    </row>
    <row r="121" spans="1:65" s="2" customFormat="1" ht="10.199999999999999">
      <c r="A121" s="34"/>
      <c r="B121" s="35"/>
      <c r="C121" s="36"/>
      <c r="D121" s="186" t="s">
        <v>125</v>
      </c>
      <c r="E121" s="36"/>
      <c r="F121" s="187" t="s">
        <v>187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125</v>
      </c>
      <c r="AU121" s="17" t="s">
        <v>82</v>
      </c>
    </row>
    <row r="122" spans="1:65" s="2" customFormat="1" ht="19.8" customHeight="1">
      <c r="A122" s="34"/>
      <c r="B122" s="35"/>
      <c r="C122" s="173" t="s">
        <v>188</v>
      </c>
      <c r="D122" s="173" t="s">
        <v>118</v>
      </c>
      <c r="E122" s="174" t="s">
        <v>189</v>
      </c>
      <c r="F122" s="175" t="s">
        <v>190</v>
      </c>
      <c r="G122" s="176" t="s">
        <v>121</v>
      </c>
      <c r="H122" s="177">
        <v>101.83</v>
      </c>
      <c r="I122" s="178"/>
      <c r="J122" s="179">
        <f>ROUND(I122*H122,2)</f>
        <v>0</v>
      </c>
      <c r="K122" s="175" t="s">
        <v>122</v>
      </c>
      <c r="L122" s="39"/>
      <c r="M122" s="180" t="s">
        <v>19</v>
      </c>
      <c r="N122" s="181" t="s">
        <v>43</v>
      </c>
      <c r="O122" s="64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123</v>
      </c>
      <c r="AT122" s="184" t="s">
        <v>118</v>
      </c>
      <c r="AU122" s="184" t="s">
        <v>82</v>
      </c>
      <c r="AY122" s="17" t="s">
        <v>116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80</v>
      </c>
      <c r="BK122" s="185">
        <f>ROUND(I122*H122,2)</f>
        <v>0</v>
      </c>
      <c r="BL122" s="17" t="s">
        <v>123</v>
      </c>
      <c r="BM122" s="184" t="s">
        <v>191</v>
      </c>
    </row>
    <row r="123" spans="1:65" s="2" customFormat="1" ht="10.199999999999999">
      <c r="A123" s="34"/>
      <c r="B123" s="35"/>
      <c r="C123" s="36"/>
      <c r="D123" s="186" t="s">
        <v>125</v>
      </c>
      <c r="E123" s="36"/>
      <c r="F123" s="187" t="s">
        <v>192</v>
      </c>
      <c r="G123" s="36"/>
      <c r="H123" s="36"/>
      <c r="I123" s="188"/>
      <c r="J123" s="36"/>
      <c r="K123" s="36"/>
      <c r="L123" s="39"/>
      <c r="M123" s="189"/>
      <c r="N123" s="190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125</v>
      </c>
      <c r="AU123" s="17" t="s">
        <v>82</v>
      </c>
    </row>
    <row r="124" spans="1:65" s="13" customFormat="1" ht="10.199999999999999">
      <c r="B124" s="191"/>
      <c r="C124" s="192"/>
      <c r="D124" s="193" t="s">
        <v>127</v>
      </c>
      <c r="E124" s="194" t="s">
        <v>19</v>
      </c>
      <c r="F124" s="195" t="s">
        <v>193</v>
      </c>
      <c r="G124" s="192"/>
      <c r="H124" s="196">
        <v>101.83</v>
      </c>
      <c r="I124" s="197"/>
      <c r="J124" s="192"/>
      <c r="K124" s="192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127</v>
      </c>
      <c r="AU124" s="202" t="s">
        <v>82</v>
      </c>
      <c r="AV124" s="13" t="s">
        <v>82</v>
      </c>
      <c r="AW124" s="13" t="s">
        <v>33</v>
      </c>
      <c r="AX124" s="13" t="s">
        <v>80</v>
      </c>
      <c r="AY124" s="202" t="s">
        <v>116</v>
      </c>
    </row>
    <row r="125" spans="1:65" s="12" customFormat="1" ht="22.8" customHeight="1">
      <c r="B125" s="157"/>
      <c r="C125" s="158"/>
      <c r="D125" s="159" t="s">
        <v>71</v>
      </c>
      <c r="E125" s="171" t="s">
        <v>82</v>
      </c>
      <c r="F125" s="171" t="s">
        <v>194</v>
      </c>
      <c r="G125" s="158"/>
      <c r="H125" s="158"/>
      <c r="I125" s="161"/>
      <c r="J125" s="172">
        <f>BK125</f>
        <v>0</v>
      </c>
      <c r="K125" s="158"/>
      <c r="L125" s="163"/>
      <c r="M125" s="164"/>
      <c r="N125" s="165"/>
      <c r="O125" s="165"/>
      <c r="P125" s="166">
        <f>SUM(P126:P128)</f>
        <v>0</v>
      </c>
      <c r="Q125" s="165"/>
      <c r="R125" s="166">
        <f>SUM(R126:R128)</f>
        <v>5.51412148</v>
      </c>
      <c r="S125" s="165"/>
      <c r="T125" s="167">
        <f>SUM(T126:T128)</f>
        <v>0</v>
      </c>
      <c r="AR125" s="168" t="s">
        <v>80</v>
      </c>
      <c r="AT125" s="169" t="s">
        <v>71</v>
      </c>
      <c r="AU125" s="169" t="s">
        <v>80</v>
      </c>
      <c r="AY125" s="168" t="s">
        <v>116</v>
      </c>
      <c r="BK125" s="170">
        <f>SUM(BK126:BK128)</f>
        <v>0</v>
      </c>
    </row>
    <row r="126" spans="1:65" s="2" customFormat="1" ht="14.4" customHeight="1">
      <c r="A126" s="34"/>
      <c r="B126" s="35"/>
      <c r="C126" s="173" t="s">
        <v>195</v>
      </c>
      <c r="D126" s="173" t="s">
        <v>118</v>
      </c>
      <c r="E126" s="174" t="s">
        <v>196</v>
      </c>
      <c r="F126" s="175" t="s">
        <v>197</v>
      </c>
      <c r="G126" s="176" t="s">
        <v>154</v>
      </c>
      <c r="H126" s="177">
        <v>2.2040000000000002</v>
      </c>
      <c r="I126" s="178"/>
      <c r="J126" s="179">
        <f>ROUND(I126*H126,2)</f>
        <v>0</v>
      </c>
      <c r="K126" s="175" t="s">
        <v>122</v>
      </c>
      <c r="L126" s="39"/>
      <c r="M126" s="180" t="s">
        <v>19</v>
      </c>
      <c r="N126" s="181" t="s">
        <v>43</v>
      </c>
      <c r="O126" s="64"/>
      <c r="P126" s="182">
        <f>O126*H126</f>
        <v>0</v>
      </c>
      <c r="Q126" s="182">
        <v>2.5018699999999998</v>
      </c>
      <c r="R126" s="182">
        <f>Q126*H126</f>
        <v>5.51412148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123</v>
      </c>
      <c r="AT126" s="184" t="s">
        <v>118</v>
      </c>
      <c r="AU126" s="184" t="s">
        <v>82</v>
      </c>
      <c r="AY126" s="17" t="s">
        <v>116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7" t="s">
        <v>80</v>
      </c>
      <c r="BK126" s="185">
        <f>ROUND(I126*H126,2)</f>
        <v>0</v>
      </c>
      <c r="BL126" s="17" t="s">
        <v>123</v>
      </c>
      <c r="BM126" s="184" t="s">
        <v>198</v>
      </c>
    </row>
    <row r="127" spans="1:65" s="2" customFormat="1" ht="10.199999999999999">
      <c r="A127" s="34"/>
      <c r="B127" s="35"/>
      <c r="C127" s="36"/>
      <c r="D127" s="186" t="s">
        <v>125</v>
      </c>
      <c r="E127" s="36"/>
      <c r="F127" s="187" t="s">
        <v>199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125</v>
      </c>
      <c r="AU127" s="17" t="s">
        <v>82</v>
      </c>
    </row>
    <row r="128" spans="1:65" s="13" customFormat="1" ht="10.199999999999999">
      <c r="B128" s="191"/>
      <c r="C128" s="192"/>
      <c r="D128" s="193" t="s">
        <v>127</v>
      </c>
      <c r="E128" s="194" t="s">
        <v>19</v>
      </c>
      <c r="F128" s="195" t="s">
        <v>200</v>
      </c>
      <c r="G128" s="192"/>
      <c r="H128" s="196">
        <v>2.2040000000000002</v>
      </c>
      <c r="I128" s="197"/>
      <c r="J128" s="192"/>
      <c r="K128" s="192"/>
      <c r="L128" s="198"/>
      <c r="M128" s="199"/>
      <c r="N128" s="200"/>
      <c r="O128" s="200"/>
      <c r="P128" s="200"/>
      <c r="Q128" s="200"/>
      <c r="R128" s="200"/>
      <c r="S128" s="200"/>
      <c r="T128" s="201"/>
      <c r="AT128" s="202" t="s">
        <v>127</v>
      </c>
      <c r="AU128" s="202" t="s">
        <v>82</v>
      </c>
      <c r="AV128" s="13" t="s">
        <v>82</v>
      </c>
      <c r="AW128" s="13" t="s">
        <v>33</v>
      </c>
      <c r="AX128" s="13" t="s">
        <v>80</v>
      </c>
      <c r="AY128" s="202" t="s">
        <v>116</v>
      </c>
    </row>
    <row r="129" spans="1:65" s="12" customFormat="1" ht="22.8" customHeight="1">
      <c r="B129" s="157"/>
      <c r="C129" s="158"/>
      <c r="D129" s="159" t="s">
        <v>71</v>
      </c>
      <c r="E129" s="171" t="s">
        <v>133</v>
      </c>
      <c r="F129" s="171" t="s">
        <v>201</v>
      </c>
      <c r="G129" s="158"/>
      <c r="H129" s="158"/>
      <c r="I129" s="161"/>
      <c r="J129" s="172">
        <f>BK129</f>
        <v>0</v>
      </c>
      <c r="K129" s="158"/>
      <c r="L129" s="163"/>
      <c r="M129" s="164"/>
      <c r="N129" s="165"/>
      <c r="O129" s="165"/>
      <c r="P129" s="166">
        <f>SUM(P130:P148)</f>
        <v>0</v>
      </c>
      <c r="Q129" s="165"/>
      <c r="R129" s="166">
        <f>SUM(R130:R148)</f>
        <v>3.5743</v>
      </c>
      <c r="S129" s="165"/>
      <c r="T129" s="167">
        <f>SUM(T130:T148)</f>
        <v>0</v>
      </c>
      <c r="AR129" s="168" t="s">
        <v>80</v>
      </c>
      <c r="AT129" s="169" t="s">
        <v>71</v>
      </c>
      <c r="AU129" s="169" t="s">
        <v>80</v>
      </c>
      <c r="AY129" s="168" t="s">
        <v>116</v>
      </c>
      <c r="BK129" s="170">
        <f>SUM(BK130:BK148)</f>
        <v>0</v>
      </c>
    </row>
    <row r="130" spans="1:65" s="2" customFormat="1" ht="19.8" customHeight="1">
      <c r="A130" s="34"/>
      <c r="B130" s="35"/>
      <c r="C130" s="173" t="s">
        <v>202</v>
      </c>
      <c r="D130" s="173" t="s">
        <v>118</v>
      </c>
      <c r="E130" s="174" t="s">
        <v>203</v>
      </c>
      <c r="F130" s="175" t="s">
        <v>204</v>
      </c>
      <c r="G130" s="176" t="s">
        <v>205</v>
      </c>
      <c r="H130" s="177">
        <v>39</v>
      </c>
      <c r="I130" s="178"/>
      <c r="J130" s="179">
        <f>ROUND(I130*H130,2)</f>
        <v>0</v>
      </c>
      <c r="K130" s="175" t="s">
        <v>122</v>
      </c>
      <c r="L130" s="39"/>
      <c r="M130" s="180" t="s">
        <v>19</v>
      </c>
      <c r="N130" s="181" t="s">
        <v>43</v>
      </c>
      <c r="O130" s="64"/>
      <c r="P130" s="182">
        <f>O130*H130</f>
        <v>0</v>
      </c>
      <c r="Q130" s="182">
        <v>1E-3</v>
      </c>
      <c r="R130" s="182">
        <f>Q130*H130</f>
        <v>3.9E-2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123</v>
      </c>
      <c r="AT130" s="184" t="s">
        <v>118</v>
      </c>
      <c r="AU130" s="184" t="s">
        <v>82</v>
      </c>
      <c r="AY130" s="17" t="s">
        <v>116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80</v>
      </c>
      <c r="BK130" s="185">
        <f>ROUND(I130*H130,2)</f>
        <v>0</v>
      </c>
      <c r="BL130" s="17" t="s">
        <v>123</v>
      </c>
      <c r="BM130" s="184" t="s">
        <v>206</v>
      </c>
    </row>
    <row r="131" spans="1:65" s="2" customFormat="1" ht="10.199999999999999">
      <c r="A131" s="34"/>
      <c r="B131" s="35"/>
      <c r="C131" s="36"/>
      <c r="D131" s="186" t="s">
        <v>125</v>
      </c>
      <c r="E131" s="36"/>
      <c r="F131" s="187" t="s">
        <v>207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125</v>
      </c>
      <c r="AU131" s="17" t="s">
        <v>82</v>
      </c>
    </row>
    <row r="132" spans="1:65" s="13" customFormat="1" ht="10.199999999999999">
      <c r="B132" s="191"/>
      <c r="C132" s="192"/>
      <c r="D132" s="193" t="s">
        <v>127</v>
      </c>
      <c r="E132" s="194" t="s">
        <v>19</v>
      </c>
      <c r="F132" s="195" t="s">
        <v>208</v>
      </c>
      <c r="G132" s="192"/>
      <c r="H132" s="196">
        <v>39</v>
      </c>
      <c r="I132" s="197"/>
      <c r="J132" s="192"/>
      <c r="K132" s="192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127</v>
      </c>
      <c r="AU132" s="202" t="s">
        <v>82</v>
      </c>
      <c r="AV132" s="13" t="s">
        <v>82</v>
      </c>
      <c r="AW132" s="13" t="s">
        <v>33</v>
      </c>
      <c r="AX132" s="13" t="s">
        <v>80</v>
      </c>
      <c r="AY132" s="202" t="s">
        <v>116</v>
      </c>
    </row>
    <row r="133" spans="1:65" s="2" customFormat="1" ht="19.8" customHeight="1">
      <c r="A133" s="34"/>
      <c r="B133" s="35"/>
      <c r="C133" s="203" t="s">
        <v>8</v>
      </c>
      <c r="D133" s="203" t="s">
        <v>209</v>
      </c>
      <c r="E133" s="204" t="s">
        <v>210</v>
      </c>
      <c r="F133" s="205" t="s">
        <v>211</v>
      </c>
      <c r="G133" s="206" t="s">
        <v>205</v>
      </c>
      <c r="H133" s="207">
        <v>37</v>
      </c>
      <c r="I133" s="208"/>
      <c r="J133" s="209">
        <f>ROUND(I133*H133,2)</f>
        <v>0</v>
      </c>
      <c r="K133" s="205" t="s">
        <v>122</v>
      </c>
      <c r="L133" s="210"/>
      <c r="M133" s="211" t="s">
        <v>19</v>
      </c>
      <c r="N133" s="212" t="s">
        <v>43</v>
      </c>
      <c r="O133" s="64"/>
      <c r="P133" s="182">
        <f>O133*H133</f>
        <v>0</v>
      </c>
      <c r="Q133" s="182">
        <v>7.1000000000000004E-3</v>
      </c>
      <c r="R133" s="182">
        <f>Q133*H133</f>
        <v>0.26269999999999999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164</v>
      </c>
      <c r="AT133" s="184" t="s">
        <v>209</v>
      </c>
      <c r="AU133" s="184" t="s">
        <v>82</v>
      </c>
      <c r="AY133" s="17" t="s">
        <v>116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80</v>
      </c>
      <c r="BK133" s="185">
        <f>ROUND(I133*H133,2)</f>
        <v>0</v>
      </c>
      <c r="BL133" s="17" t="s">
        <v>123</v>
      </c>
      <c r="BM133" s="184" t="s">
        <v>212</v>
      </c>
    </row>
    <row r="134" spans="1:65" s="2" customFormat="1" ht="19.8" customHeight="1">
      <c r="A134" s="34"/>
      <c r="B134" s="35"/>
      <c r="C134" s="203" t="s">
        <v>213</v>
      </c>
      <c r="D134" s="203" t="s">
        <v>209</v>
      </c>
      <c r="E134" s="204" t="s">
        <v>214</v>
      </c>
      <c r="F134" s="205" t="s">
        <v>215</v>
      </c>
      <c r="G134" s="206" t="s">
        <v>205</v>
      </c>
      <c r="H134" s="207">
        <v>2</v>
      </c>
      <c r="I134" s="208"/>
      <c r="J134" s="209">
        <f>ROUND(I134*H134,2)</f>
        <v>0</v>
      </c>
      <c r="K134" s="205" t="s">
        <v>122</v>
      </c>
      <c r="L134" s="210"/>
      <c r="M134" s="211" t="s">
        <v>19</v>
      </c>
      <c r="N134" s="212" t="s">
        <v>43</v>
      </c>
      <c r="O134" s="64"/>
      <c r="P134" s="182">
        <f>O134*H134</f>
        <v>0</v>
      </c>
      <c r="Q134" s="182">
        <v>1.09E-2</v>
      </c>
      <c r="R134" s="182">
        <f>Q134*H134</f>
        <v>2.18E-2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164</v>
      </c>
      <c r="AT134" s="184" t="s">
        <v>209</v>
      </c>
      <c r="AU134" s="184" t="s">
        <v>82</v>
      </c>
      <c r="AY134" s="17" t="s">
        <v>116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7" t="s">
        <v>80</v>
      </c>
      <c r="BK134" s="185">
        <f>ROUND(I134*H134,2)</f>
        <v>0</v>
      </c>
      <c r="BL134" s="17" t="s">
        <v>123</v>
      </c>
      <c r="BM134" s="184" t="s">
        <v>216</v>
      </c>
    </row>
    <row r="135" spans="1:65" s="2" customFormat="1" ht="14.4" customHeight="1">
      <c r="A135" s="34"/>
      <c r="B135" s="35"/>
      <c r="C135" s="173" t="s">
        <v>217</v>
      </c>
      <c r="D135" s="173" t="s">
        <v>118</v>
      </c>
      <c r="E135" s="174" t="s">
        <v>218</v>
      </c>
      <c r="F135" s="175" t="s">
        <v>219</v>
      </c>
      <c r="G135" s="176" t="s">
        <v>205</v>
      </c>
      <c r="H135" s="177">
        <v>1</v>
      </c>
      <c r="I135" s="178"/>
      <c r="J135" s="179">
        <f>ROUND(I135*H135,2)</f>
        <v>0</v>
      </c>
      <c r="K135" s="175" t="s">
        <v>122</v>
      </c>
      <c r="L135" s="39"/>
      <c r="M135" s="180" t="s">
        <v>19</v>
      </c>
      <c r="N135" s="181" t="s">
        <v>43</v>
      </c>
      <c r="O135" s="64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123</v>
      </c>
      <c r="AT135" s="184" t="s">
        <v>118</v>
      </c>
      <c r="AU135" s="184" t="s">
        <v>82</v>
      </c>
      <c r="AY135" s="17" t="s">
        <v>116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80</v>
      </c>
      <c r="BK135" s="185">
        <f>ROUND(I135*H135,2)</f>
        <v>0</v>
      </c>
      <c r="BL135" s="17" t="s">
        <v>123</v>
      </c>
      <c r="BM135" s="184" t="s">
        <v>220</v>
      </c>
    </row>
    <row r="136" spans="1:65" s="2" customFormat="1" ht="10.199999999999999">
      <c r="A136" s="34"/>
      <c r="B136" s="35"/>
      <c r="C136" s="36"/>
      <c r="D136" s="186" t="s">
        <v>125</v>
      </c>
      <c r="E136" s="36"/>
      <c r="F136" s="187" t="s">
        <v>221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125</v>
      </c>
      <c r="AU136" s="17" t="s">
        <v>82</v>
      </c>
    </row>
    <row r="137" spans="1:65" s="2" customFormat="1" ht="14.4" customHeight="1">
      <c r="A137" s="34"/>
      <c r="B137" s="35"/>
      <c r="C137" s="203" t="s">
        <v>222</v>
      </c>
      <c r="D137" s="203" t="s">
        <v>209</v>
      </c>
      <c r="E137" s="204" t="s">
        <v>223</v>
      </c>
      <c r="F137" s="205" t="s">
        <v>224</v>
      </c>
      <c r="G137" s="206" t="s">
        <v>205</v>
      </c>
      <c r="H137" s="207">
        <v>1</v>
      </c>
      <c r="I137" s="208"/>
      <c r="J137" s="209">
        <f>ROUND(I137*H137,2)</f>
        <v>0</v>
      </c>
      <c r="K137" s="205" t="s">
        <v>122</v>
      </c>
      <c r="L137" s="210"/>
      <c r="M137" s="211" t="s">
        <v>19</v>
      </c>
      <c r="N137" s="212" t="s">
        <v>43</v>
      </c>
      <c r="O137" s="64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164</v>
      </c>
      <c r="AT137" s="184" t="s">
        <v>209</v>
      </c>
      <c r="AU137" s="184" t="s">
        <v>82</v>
      </c>
      <c r="AY137" s="17" t="s">
        <v>116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80</v>
      </c>
      <c r="BK137" s="185">
        <f>ROUND(I137*H137,2)</f>
        <v>0</v>
      </c>
      <c r="BL137" s="17" t="s">
        <v>123</v>
      </c>
      <c r="BM137" s="184" t="s">
        <v>225</v>
      </c>
    </row>
    <row r="138" spans="1:65" s="2" customFormat="1" ht="14.4" customHeight="1">
      <c r="A138" s="34"/>
      <c r="B138" s="35"/>
      <c r="C138" s="173" t="s">
        <v>226</v>
      </c>
      <c r="D138" s="173" t="s">
        <v>118</v>
      </c>
      <c r="E138" s="174" t="s">
        <v>227</v>
      </c>
      <c r="F138" s="175" t="s">
        <v>228</v>
      </c>
      <c r="G138" s="176" t="s">
        <v>205</v>
      </c>
      <c r="H138" s="177">
        <v>1</v>
      </c>
      <c r="I138" s="178"/>
      <c r="J138" s="179">
        <f>ROUND(I138*H138,2)</f>
        <v>0</v>
      </c>
      <c r="K138" s="175" t="s">
        <v>122</v>
      </c>
      <c r="L138" s="39"/>
      <c r="M138" s="180" t="s">
        <v>19</v>
      </c>
      <c r="N138" s="181" t="s">
        <v>43</v>
      </c>
      <c r="O138" s="64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123</v>
      </c>
      <c r="AT138" s="184" t="s">
        <v>118</v>
      </c>
      <c r="AU138" s="184" t="s">
        <v>82</v>
      </c>
      <c r="AY138" s="17" t="s">
        <v>116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7" t="s">
        <v>80</v>
      </c>
      <c r="BK138" s="185">
        <f>ROUND(I138*H138,2)</f>
        <v>0</v>
      </c>
      <c r="BL138" s="17" t="s">
        <v>123</v>
      </c>
      <c r="BM138" s="184" t="s">
        <v>229</v>
      </c>
    </row>
    <row r="139" spans="1:65" s="2" customFormat="1" ht="10.199999999999999">
      <c r="A139" s="34"/>
      <c r="B139" s="35"/>
      <c r="C139" s="36"/>
      <c r="D139" s="186" t="s">
        <v>125</v>
      </c>
      <c r="E139" s="36"/>
      <c r="F139" s="187" t="s">
        <v>230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125</v>
      </c>
      <c r="AU139" s="17" t="s">
        <v>82</v>
      </c>
    </row>
    <row r="140" spans="1:65" s="2" customFormat="1" ht="14.4" customHeight="1">
      <c r="A140" s="34"/>
      <c r="B140" s="35"/>
      <c r="C140" s="203" t="s">
        <v>231</v>
      </c>
      <c r="D140" s="203" t="s">
        <v>209</v>
      </c>
      <c r="E140" s="204" t="s">
        <v>232</v>
      </c>
      <c r="F140" s="205" t="s">
        <v>233</v>
      </c>
      <c r="G140" s="206" t="s">
        <v>205</v>
      </c>
      <c r="H140" s="207">
        <v>1</v>
      </c>
      <c r="I140" s="208"/>
      <c r="J140" s="209">
        <f>ROUND(I140*H140,2)</f>
        <v>0</v>
      </c>
      <c r="K140" s="205" t="s">
        <v>122</v>
      </c>
      <c r="L140" s="210"/>
      <c r="M140" s="211" t="s">
        <v>19</v>
      </c>
      <c r="N140" s="212" t="s">
        <v>43</v>
      </c>
      <c r="O140" s="64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164</v>
      </c>
      <c r="AT140" s="184" t="s">
        <v>209</v>
      </c>
      <c r="AU140" s="184" t="s">
        <v>82</v>
      </c>
      <c r="AY140" s="17" t="s">
        <v>116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7" t="s">
        <v>80</v>
      </c>
      <c r="BK140" s="185">
        <f>ROUND(I140*H140,2)</f>
        <v>0</v>
      </c>
      <c r="BL140" s="17" t="s">
        <v>123</v>
      </c>
      <c r="BM140" s="184" t="s">
        <v>234</v>
      </c>
    </row>
    <row r="141" spans="1:65" s="2" customFormat="1" ht="14.4" customHeight="1">
      <c r="A141" s="34"/>
      <c r="B141" s="35"/>
      <c r="C141" s="173" t="s">
        <v>7</v>
      </c>
      <c r="D141" s="173" t="s">
        <v>118</v>
      </c>
      <c r="E141" s="174" t="s">
        <v>235</v>
      </c>
      <c r="F141" s="175" t="s">
        <v>236</v>
      </c>
      <c r="G141" s="176" t="s">
        <v>205</v>
      </c>
      <c r="H141" s="177">
        <v>36</v>
      </c>
      <c r="I141" s="178"/>
      <c r="J141" s="179">
        <f>ROUND(I141*H141,2)</f>
        <v>0</v>
      </c>
      <c r="K141" s="175" t="s">
        <v>122</v>
      </c>
      <c r="L141" s="39"/>
      <c r="M141" s="180" t="s">
        <v>19</v>
      </c>
      <c r="N141" s="181" t="s">
        <v>43</v>
      </c>
      <c r="O141" s="64"/>
      <c r="P141" s="182">
        <f>O141*H141</f>
        <v>0</v>
      </c>
      <c r="Q141" s="182">
        <v>1.1999999999999999E-3</v>
      </c>
      <c r="R141" s="182">
        <f>Q141*H141</f>
        <v>4.3199999999999995E-2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123</v>
      </c>
      <c r="AT141" s="184" t="s">
        <v>118</v>
      </c>
      <c r="AU141" s="184" t="s">
        <v>82</v>
      </c>
      <c r="AY141" s="17" t="s">
        <v>116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80</v>
      </c>
      <c r="BK141" s="185">
        <f>ROUND(I141*H141,2)</f>
        <v>0</v>
      </c>
      <c r="BL141" s="17" t="s">
        <v>123</v>
      </c>
      <c r="BM141" s="184" t="s">
        <v>237</v>
      </c>
    </row>
    <row r="142" spans="1:65" s="2" customFormat="1" ht="10.199999999999999">
      <c r="A142" s="34"/>
      <c r="B142" s="35"/>
      <c r="C142" s="36"/>
      <c r="D142" s="186" t="s">
        <v>125</v>
      </c>
      <c r="E142" s="36"/>
      <c r="F142" s="187" t="s">
        <v>238</v>
      </c>
      <c r="G142" s="36"/>
      <c r="H142" s="36"/>
      <c r="I142" s="188"/>
      <c r="J142" s="36"/>
      <c r="K142" s="36"/>
      <c r="L142" s="39"/>
      <c r="M142" s="189"/>
      <c r="N142" s="190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125</v>
      </c>
      <c r="AU142" s="17" t="s">
        <v>82</v>
      </c>
    </row>
    <row r="143" spans="1:65" s="2" customFormat="1" ht="14.4" customHeight="1">
      <c r="A143" s="34"/>
      <c r="B143" s="35"/>
      <c r="C143" s="203" t="s">
        <v>239</v>
      </c>
      <c r="D143" s="203" t="s">
        <v>209</v>
      </c>
      <c r="E143" s="204" t="s">
        <v>240</v>
      </c>
      <c r="F143" s="205" t="s">
        <v>241</v>
      </c>
      <c r="G143" s="206" t="s">
        <v>205</v>
      </c>
      <c r="H143" s="207">
        <v>36</v>
      </c>
      <c r="I143" s="208"/>
      <c r="J143" s="209">
        <f>ROUND(I143*H143,2)</f>
        <v>0</v>
      </c>
      <c r="K143" s="205" t="s">
        <v>122</v>
      </c>
      <c r="L143" s="210"/>
      <c r="M143" s="211" t="s">
        <v>19</v>
      </c>
      <c r="N143" s="212" t="s">
        <v>43</v>
      </c>
      <c r="O143" s="64"/>
      <c r="P143" s="182">
        <f>O143*H143</f>
        <v>0</v>
      </c>
      <c r="Q143" s="182">
        <v>7.0000000000000007E-2</v>
      </c>
      <c r="R143" s="182">
        <f>Q143*H143</f>
        <v>2.5200000000000005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164</v>
      </c>
      <c r="AT143" s="184" t="s">
        <v>209</v>
      </c>
      <c r="AU143" s="184" t="s">
        <v>82</v>
      </c>
      <c r="AY143" s="17" t="s">
        <v>116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80</v>
      </c>
      <c r="BK143" s="185">
        <f>ROUND(I143*H143,2)</f>
        <v>0</v>
      </c>
      <c r="BL143" s="17" t="s">
        <v>123</v>
      </c>
      <c r="BM143" s="184" t="s">
        <v>242</v>
      </c>
    </row>
    <row r="144" spans="1:65" s="2" customFormat="1" ht="19.8" customHeight="1">
      <c r="A144" s="34"/>
      <c r="B144" s="35"/>
      <c r="C144" s="173" t="s">
        <v>243</v>
      </c>
      <c r="D144" s="173" t="s">
        <v>118</v>
      </c>
      <c r="E144" s="174" t="s">
        <v>244</v>
      </c>
      <c r="F144" s="175" t="s">
        <v>245</v>
      </c>
      <c r="G144" s="176" t="s">
        <v>136</v>
      </c>
      <c r="H144" s="177">
        <v>85.41</v>
      </c>
      <c r="I144" s="178"/>
      <c r="J144" s="179">
        <f>ROUND(I144*H144,2)</f>
        <v>0</v>
      </c>
      <c r="K144" s="175" t="s">
        <v>122</v>
      </c>
      <c r="L144" s="39"/>
      <c r="M144" s="180" t="s">
        <v>19</v>
      </c>
      <c r="N144" s="181" t="s">
        <v>43</v>
      </c>
      <c r="O144" s="64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123</v>
      </c>
      <c r="AT144" s="184" t="s">
        <v>118</v>
      </c>
      <c r="AU144" s="184" t="s">
        <v>82</v>
      </c>
      <c r="AY144" s="17" t="s">
        <v>116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80</v>
      </c>
      <c r="BK144" s="185">
        <f>ROUND(I144*H144,2)</f>
        <v>0</v>
      </c>
      <c r="BL144" s="17" t="s">
        <v>123</v>
      </c>
      <c r="BM144" s="184" t="s">
        <v>246</v>
      </c>
    </row>
    <row r="145" spans="1:65" s="2" customFormat="1" ht="10.199999999999999">
      <c r="A145" s="34"/>
      <c r="B145" s="35"/>
      <c r="C145" s="36"/>
      <c r="D145" s="186" t="s">
        <v>125</v>
      </c>
      <c r="E145" s="36"/>
      <c r="F145" s="187" t="s">
        <v>247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125</v>
      </c>
      <c r="AU145" s="17" t="s">
        <v>82</v>
      </c>
    </row>
    <row r="146" spans="1:65" s="13" customFormat="1" ht="10.199999999999999">
      <c r="B146" s="191"/>
      <c r="C146" s="192"/>
      <c r="D146" s="193" t="s">
        <v>127</v>
      </c>
      <c r="E146" s="194" t="s">
        <v>19</v>
      </c>
      <c r="F146" s="195" t="s">
        <v>248</v>
      </c>
      <c r="G146" s="192"/>
      <c r="H146" s="196">
        <v>85.41</v>
      </c>
      <c r="I146" s="197"/>
      <c r="J146" s="192"/>
      <c r="K146" s="192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127</v>
      </c>
      <c r="AU146" s="202" t="s">
        <v>82</v>
      </c>
      <c r="AV146" s="13" t="s">
        <v>82</v>
      </c>
      <c r="AW146" s="13" t="s">
        <v>33</v>
      </c>
      <c r="AX146" s="13" t="s">
        <v>80</v>
      </c>
      <c r="AY146" s="202" t="s">
        <v>116</v>
      </c>
    </row>
    <row r="147" spans="1:65" s="2" customFormat="1" ht="14.4" customHeight="1">
      <c r="A147" s="34"/>
      <c r="B147" s="35"/>
      <c r="C147" s="203" t="s">
        <v>249</v>
      </c>
      <c r="D147" s="203" t="s">
        <v>209</v>
      </c>
      <c r="E147" s="204" t="s">
        <v>250</v>
      </c>
      <c r="F147" s="205" t="s">
        <v>251</v>
      </c>
      <c r="G147" s="206" t="s">
        <v>205</v>
      </c>
      <c r="H147" s="207">
        <v>36</v>
      </c>
      <c r="I147" s="208"/>
      <c r="J147" s="209">
        <f>ROUND(I147*H147,2)</f>
        <v>0</v>
      </c>
      <c r="K147" s="205" t="s">
        <v>122</v>
      </c>
      <c r="L147" s="210"/>
      <c r="M147" s="211" t="s">
        <v>19</v>
      </c>
      <c r="N147" s="212" t="s">
        <v>43</v>
      </c>
      <c r="O147" s="64"/>
      <c r="P147" s="182">
        <f>O147*H147</f>
        <v>0</v>
      </c>
      <c r="Q147" s="182">
        <v>1.9099999999999999E-2</v>
      </c>
      <c r="R147" s="182">
        <f>Q147*H147</f>
        <v>0.68759999999999999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164</v>
      </c>
      <c r="AT147" s="184" t="s">
        <v>209</v>
      </c>
      <c r="AU147" s="184" t="s">
        <v>82</v>
      </c>
      <c r="AY147" s="17" t="s">
        <v>116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7" t="s">
        <v>80</v>
      </c>
      <c r="BK147" s="185">
        <f>ROUND(I147*H147,2)</f>
        <v>0</v>
      </c>
      <c r="BL147" s="17" t="s">
        <v>123</v>
      </c>
      <c r="BM147" s="184" t="s">
        <v>252</v>
      </c>
    </row>
    <row r="148" spans="1:65" s="13" customFormat="1" ht="10.199999999999999">
      <c r="B148" s="191"/>
      <c r="C148" s="192"/>
      <c r="D148" s="193" t="s">
        <v>127</v>
      </c>
      <c r="E148" s="194" t="s">
        <v>19</v>
      </c>
      <c r="F148" s="195" t="s">
        <v>253</v>
      </c>
      <c r="G148" s="192"/>
      <c r="H148" s="196">
        <v>36</v>
      </c>
      <c r="I148" s="197"/>
      <c r="J148" s="192"/>
      <c r="K148" s="192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127</v>
      </c>
      <c r="AU148" s="202" t="s">
        <v>82</v>
      </c>
      <c r="AV148" s="13" t="s">
        <v>82</v>
      </c>
      <c r="AW148" s="13" t="s">
        <v>33</v>
      </c>
      <c r="AX148" s="13" t="s">
        <v>80</v>
      </c>
      <c r="AY148" s="202" t="s">
        <v>116</v>
      </c>
    </row>
    <row r="149" spans="1:65" s="12" customFormat="1" ht="22.8" customHeight="1">
      <c r="B149" s="157"/>
      <c r="C149" s="158"/>
      <c r="D149" s="159" t="s">
        <v>71</v>
      </c>
      <c r="E149" s="171" t="s">
        <v>145</v>
      </c>
      <c r="F149" s="171" t="s">
        <v>254</v>
      </c>
      <c r="G149" s="158"/>
      <c r="H149" s="158"/>
      <c r="I149" s="161"/>
      <c r="J149" s="172">
        <f>BK149</f>
        <v>0</v>
      </c>
      <c r="K149" s="158"/>
      <c r="L149" s="163"/>
      <c r="M149" s="164"/>
      <c r="N149" s="165"/>
      <c r="O149" s="165"/>
      <c r="P149" s="166">
        <f>SUM(P150:P173)</f>
        <v>0</v>
      </c>
      <c r="Q149" s="165"/>
      <c r="R149" s="166">
        <f>SUM(R150:R173)</f>
        <v>0.46424000000000004</v>
      </c>
      <c r="S149" s="165"/>
      <c r="T149" s="167">
        <f>SUM(T150:T173)</f>
        <v>0</v>
      </c>
      <c r="AR149" s="168" t="s">
        <v>80</v>
      </c>
      <c r="AT149" s="169" t="s">
        <v>71</v>
      </c>
      <c r="AU149" s="169" t="s">
        <v>80</v>
      </c>
      <c r="AY149" s="168" t="s">
        <v>116</v>
      </c>
      <c r="BK149" s="170">
        <f>SUM(BK150:BK173)</f>
        <v>0</v>
      </c>
    </row>
    <row r="150" spans="1:65" s="2" customFormat="1" ht="22.2" customHeight="1">
      <c r="A150" s="34"/>
      <c r="B150" s="35"/>
      <c r="C150" s="173" t="s">
        <v>255</v>
      </c>
      <c r="D150" s="173" t="s">
        <v>118</v>
      </c>
      <c r="E150" s="174" t="s">
        <v>256</v>
      </c>
      <c r="F150" s="175" t="s">
        <v>257</v>
      </c>
      <c r="G150" s="176" t="s">
        <v>121</v>
      </c>
      <c r="H150" s="177">
        <v>48.53</v>
      </c>
      <c r="I150" s="178"/>
      <c r="J150" s="179">
        <f>ROUND(I150*H150,2)</f>
        <v>0</v>
      </c>
      <c r="K150" s="175" t="s">
        <v>122</v>
      </c>
      <c r="L150" s="39"/>
      <c r="M150" s="180" t="s">
        <v>19</v>
      </c>
      <c r="N150" s="181" t="s">
        <v>43</v>
      </c>
      <c r="O150" s="64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123</v>
      </c>
      <c r="AT150" s="184" t="s">
        <v>118</v>
      </c>
      <c r="AU150" s="184" t="s">
        <v>82</v>
      </c>
      <c r="AY150" s="17" t="s">
        <v>116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80</v>
      </c>
      <c r="BK150" s="185">
        <f>ROUND(I150*H150,2)</f>
        <v>0</v>
      </c>
      <c r="BL150" s="17" t="s">
        <v>123</v>
      </c>
      <c r="BM150" s="184" t="s">
        <v>258</v>
      </c>
    </row>
    <row r="151" spans="1:65" s="2" customFormat="1" ht="10.199999999999999">
      <c r="A151" s="34"/>
      <c r="B151" s="35"/>
      <c r="C151" s="36"/>
      <c r="D151" s="186" t="s">
        <v>125</v>
      </c>
      <c r="E151" s="36"/>
      <c r="F151" s="187" t="s">
        <v>259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125</v>
      </c>
      <c r="AU151" s="17" t="s">
        <v>82</v>
      </c>
    </row>
    <row r="152" spans="1:65" s="13" customFormat="1" ht="10.199999999999999">
      <c r="B152" s="191"/>
      <c r="C152" s="192"/>
      <c r="D152" s="193" t="s">
        <v>127</v>
      </c>
      <c r="E152" s="194" t="s">
        <v>19</v>
      </c>
      <c r="F152" s="195" t="s">
        <v>260</v>
      </c>
      <c r="G152" s="192"/>
      <c r="H152" s="196">
        <v>48.53</v>
      </c>
      <c r="I152" s="197"/>
      <c r="J152" s="192"/>
      <c r="K152" s="192"/>
      <c r="L152" s="198"/>
      <c r="M152" s="199"/>
      <c r="N152" s="200"/>
      <c r="O152" s="200"/>
      <c r="P152" s="200"/>
      <c r="Q152" s="200"/>
      <c r="R152" s="200"/>
      <c r="S152" s="200"/>
      <c r="T152" s="201"/>
      <c r="AT152" s="202" t="s">
        <v>127</v>
      </c>
      <c r="AU152" s="202" t="s">
        <v>82</v>
      </c>
      <c r="AV152" s="13" t="s">
        <v>82</v>
      </c>
      <c r="AW152" s="13" t="s">
        <v>33</v>
      </c>
      <c r="AX152" s="13" t="s">
        <v>80</v>
      </c>
      <c r="AY152" s="202" t="s">
        <v>116</v>
      </c>
    </row>
    <row r="153" spans="1:65" s="2" customFormat="1" ht="19.8" customHeight="1">
      <c r="A153" s="34"/>
      <c r="B153" s="35"/>
      <c r="C153" s="173" t="s">
        <v>261</v>
      </c>
      <c r="D153" s="173" t="s">
        <v>118</v>
      </c>
      <c r="E153" s="174" t="s">
        <v>262</v>
      </c>
      <c r="F153" s="175" t="s">
        <v>263</v>
      </c>
      <c r="G153" s="176" t="s">
        <v>121</v>
      </c>
      <c r="H153" s="177">
        <v>53.3</v>
      </c>
      <c r="I153" s="178"/>
      <c r="J153" s="179">
        <f>ROUND(I153*H153,2)</f>
        <v>0</v>
      </c>
      <c r="K153" s="175" t="s">
        <v>122</v>
      </c>
      <c r="L153" s="39"/>
      <c r="M153" s="180" t="s">
        <v>19</v>
      </c>
      <c r="N153" s="181" t="s">
        <v>43</v>
      </c>
      <c r="O153" s="64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123</v>
      </c>
      <c r="AT153" s="184" t="s">
        <v>118</v>
      </c>
      <c r="AU153" s="184" t="s">
        <v>82</v>
      </c>
      <c r="AY153" s="17" t="s">
        <v>116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7" t="s">
        <v>80</v>
      </c>
      <c r="BK153" s="185">
        <f>ROUND(I153*H153,2)</f>
        <v>0</v>
      </c>
      <c r="BL153" s="17" t="s">
        <v>123</v>
      </c>
      <c r="BM153" s="184" t="s">
        <v>264</v>
      </c>
    </row>
    <row r="154" spans="1:65" s="2" customFormat="1" ht="10.199999999999999">
      <c r="A154" s="34"/>
      <c r="B154" s="35"/>
      <c r="C154" s="36"/>
      <c r="D154" s="186" t="s">
        <v>125</v>
      </c>
      <c r="E154" s="36"/>
      <c r="F154" s="187" t="s">
        <v>265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125</v>
      </c>
      <c r="AU154" s="17" t="s">
        <v>82</v>
      </c>
    </row>
    <row r="155" spans="1:65" s="13" customFormat="1" ht="10.199999999999999">
      <c r="B155" s="191"/>
      <c r="C155" s="192"/>
      <c r="D155" s="193" t="s">
        <v>127</v>
      </c>
      <c r="E155" s="194" t="s">
        <v>19</v>
      </c>
      <c r="F155" s="195" t="s">
        <v>266</v>
      </c>
      <c r="G155" s="192"/>
      <c r="H155" s="196">
        <v>51.3</v>
      </c>
      <c r="I155" s="197"/>
      <c r="J155" s="192"/>
      <c r="K155" s="192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127</v>
      </c>
      <c r="AU155" s="202" t="s">
        <v>82</v>
      </c>
      <c r="AV155" s="13" t="s">
        <v>82</v>
      </c>
      <c r="AW155" s="13" t="s">
        <v>33</v>
      </c>
      <c r="AX155" s="13" t="s">
        <v>72</v>
      </c>
      <c r="AY155" s="202" t="s">
        <v>116</v>
      </c>
    </row>
    <row r="156" spans="1:65" s="13" customFormat="1" ht="10.199999999999999">
      <c r="B156" s="191"/>
      <c r="C156" s="192"/>
      <c r="D156" s="193" t="s">
        <v>127</v>
      </c>
      <c r="E156" s="194" t="s">
        <v>19</v>
      </c>
      <c r="F156" s="195" t="s">
        <v>267</v>
      </c>
      <c r="G156" s="192"/>
      <c r="H156" s="196">
        <v>2</v>
      </c>
      <c r="I156" s="197"/>
      <c r="J156" s="192"/>
      <c r="K156" s="192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127</v>
      </c>
      <c r="AU156" s="202" t="s">
        <v>82</v>
      </c>
      <c r="AV156" s="13" t="s">
        <v>82</v>
      </c>
      <c r="AW156" s="13" t="s">
        <v>33</v>
      </c>
      <c r="AX156" s="13" t="s">
        <v>72</v>
      </c>
      <c r="AY156" s="202" t="s">
        <v>116</v>
      </c>
    </row>
    <row r="157" spans="1:65" s="14" customFormat="1" ht="10.199999999999999">
      <c r="B157" s="213"/>
      <c r="C157" s="214"/>
      <c r="D157" s="193" t="s">
        <v>127</v>
      </c>
      <c r="E157" s="215" t="s">
        <v>19</v>
      </c>
      <c r="F157" s="216" t="s">
        <v>268</v>
      </c>
      <c r="G157" s="214"/>
      <c r="H157" s="217">
        <v>53.3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127</v>
      </c>
      <c r="AU157" s="223" t="s">
        <v>82</v>
      </c>
      <c r="AV157" s="14" t="s">
        <v>123</v>
      </c>
      <c r="AW157" s="14" t="s">
        <v>33</v>
      </c>
      <c r="AX157" s="14" t="s">
        <v>80</v>
      </c>
      <c r="AY157" s="223" t="s">
        <v>116</v>
      </c>
    </row>
    <row r="158" spans="1:65" s="2" customFormat="1" ht="22.2" customHeight="1">
      <c r="A158" s="34"/>
      <c r="B158" s="35"/>
      <c r="C158" s="173" t="s">
        <v>269</v>
      </c>
      <c r="D158" s="173" t="s">
        <v>118</v>
      </c>
      <c r="E158" s="174" t="s">
        <v>270</v>
      </c>
      <c r="F158" s="175" t="s">
        <v>271</v>
      </c>
      <c r="G158" s="176" t="s">
        <v>121</v>
      </c>
      <c r="H158" s="177">
        <v>53.3</v>
      </c>
      <c r="I158" s="178"/>
      <c r="J158" s="179">
        <f>ROUND(I158*H158,2)</f>
        <v>0</v>
      </c>
      <c r="K158" s="175" t="s">
        <v>122</v>
      </c>
      <c r="L158" s="39"/>
      <c r="M158" s="180" t="s">
        <v>19</v>
      </c>
      <c r="N158" s="181" t="s">
        <v>43</v>
      </c>
      <c r="O158" s="64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123</v>
      </c>
      <c r="AT158" s="184" t="s">
        <v>118</v>
      </c>
      <c r="AU158" s="184" t="s">
        <v>82</v>
      </c>
      <c r="AY158" s="17" t="s">
        <v>116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80</v>
      </c>
      <c r="BK158" s="185">
        <f>ROUND(I158*H158,2)</f>
        <v>0</v>
      </c>
      <c r="BL158" s="17" t="s">
        <v>123</v>
      </c>
      <c r="BM158" s="184" t="s">
        <v>272</v>
      </c>
    </row>
    <row r="159" spans="1:65" s="2" customFormat="1" ht="10.199999999999999">
      <c r="A159" s="34"/>
      <c r="B159" s="35"/>
      <c r="C159" s="36"/>
      <c r="D159" s="186" t="s">
        <v>125</v>
      </c>
      <c r="E159" s="36"/>
      <c r="F159" s="187" t="s">
        <v>273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125</v>
      </c>
      <c r="AU159" s="17" t="s">
        <v>82</v>
      </c>
    </row>
    <row r="160" spans="1:65" s="13" customFormat="1" ht="10.199999999999999">
      <c r="B160" s="191"/>
      <c r="C160" s="192"/>
      <c r="D160" s="193" t="s">
        <v>127</v>
      </c>
      <c r="E160" s="194" t="s">
        <v>19</v>
      </c>
      <c r="F160" s="195" t="s">
        <v>266</v>
      </c>
      <c r="G160" s="192"/>
      <c r="H160" s="196">
        <v>51.3</v>
      </c>
      <c r="I160" s="197"/>
      <c r="J160" s="192"/>
      <c r="K160" s="192"/>
      <c r="L160" s="198"/>
      <c r="M160" s="199"/>
      <c r="N160" s="200"/>
      <c r="O160" s="200"/>
      <c r="P160" s="200"/>
      <c r="Q160" s="200"/>
      <c r="R160" s="200"/>
      <c r="S160" s="200"/>
      <c r="T160" s="201"/>
      <c r="AT160" s="202" t="s">
        <v>127</v>
      </c>
      <c r="AU160" s="202" t="s">
        <v>82</v>
      </c>
      <c r="AV160" s="13" t="s">
        <v>82</v>
      </c>
      <c r="AW160" s="13" t="s">
        <v>33</v>
      </c>
      <c r="AX160" s="13" t="s">
        <v>72</v>
      </c>
      <c r="AY160" s="202" t="s">
        <v>116</v>
      </c>
    </row>
    <row r="161" spans="1:65" s="13" customFormat="1" ht="10.199999999999999">
      <c r="B161" s="191"/>
      <c r="C161" s="192"/>
      <c r="D161" s="193" t="s">
        <v>127</v>
      </c>
      <c r="E161" s="194" t="s">
        <v>19</v>
      </c>
      <c r="F161" s="195" t="s">
        <v>267</v>
      </c>
      <c r="G161" s="192"/>
      <c r="H161" s="196">
        <v>2</v>
      </c>
      <c r="I161" s="197"/>
      <c r="J161" s="192"/>
      <c r="K161" s="192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127</v>
      </c>
      <c r="AU161" s="202" t="s">
        <v>82</v>
      </c>
      <c r="AV161" s="13" t="s">
        <v>82</v>
      </c>
      <c r="AW161" s="13" t="s">
        <v>33</v>
      </c>
      <c r="AX161" s="13" t="s">
        <v>72</v>
      </c>
      <c r="AY161" s="202" t="s">
        <v>116</v>
      </c>
    </row>
    <row r="162" spans="1:65" s="14" customFormat="1" ht="10.199999999999999">
      <c r="B162" s="213"/>
      <c r="C162" s="214"/>
      <c r="D162" s="193" t="s">
        <v>127</v>
      </c>
      <c r="E162" s="215" t="s">
        <v>19</v>
      </c>
      <c r="F162" s="216" t="s">
        <v>268</v>
      </c>
      <c r="G162" s="214"/>
      <c r="H162" s="217">
        <v>53.3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127</v>
      </c>
      <c r="AU162" s="223" t="s">
        <v>82</v>
      </c>
      <c r="AV162" s="14" t="s">
        <v>123</v>
      </c>
      <c r="AW162" s="14" t="s">
        <v>33</v>
      </c>
      <c r="AX162" s="14" t="s">
        <v>80</v>
      </c>
      <c r="AY162" s="223" t="s">
        <v>116</v>
      </c>
    </row>
    <row r="163" spans="1:65" s="2" customFormat="1" ht="22.2" customHeight="1">
      <c r="A163" s="34"/>
      <c r="B163" s="35"/>
      <c r="C163" s="173" t="s">
        <v>274</v>
      </c>
      <c r="D163" s="173" t="s">
        <v>118</v>
      </c>
      <c r="E163" s="174" t="s">
        <v>275</v>
      </c>
      <c r="F163" s="175" t="s">
        <v>276</v>
      </c>
      <c r="G163" s="176" t="s">
        <v>121</v>
      </c>
      <c r="H163" s="177">
        <v>51.3</v>
      </c>
      <c r="I163" s="178"/>
      <c r="J163" s="179">
        <f>ROUND(I163*H163,2)</f>
        <v>0</v>
      </c>
      <c r="K163" s="175" t="s">
        <v>122</v>
      </c>
      <c r="L163" s="39"/>
      <c r="M163" s="180" t="s">
        <v>19</v>
      </c>
      <c r="N163" s="181" t="s">
        <v>43</v>
      </c>
      <c r="O163" s="64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123</v>
      </c>
      <c r="AT163" s="184" t="s">
        <v>118</v>
      </c>
      <c r="AU163" s="184" t="s">
        <v>82</v>
      </c>
      <c r="AY163" s="17" t="s">
        <v>116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80</v>
      </c>
      <c r="BK163" s="185">
        <f>ROUND(I163*H163,2)</f>
        <v>0</v>
      </c>
      <c r="BL163" s="17" t="s">
        <v>123</v>
      </c>
      <c r="BM163" s="184" t="s">
        <v>277</v>
      </c>
    </row>
    <row r="164" spans="1:65" s="2" customFormat="1" ht="10.199999999999999">
      <c r="A164" s="34"/>
      <c r="B164" s="35"/>
      <c r="C164" s="36"/>
      <c r="D164" s="186" t="s">
        <v>125</v>
      </c>
      <c r="E164" s="36"/>
      <c r="F164" s="187" t="s">
        <v>278</v>
      </c>
      <c r="G164" s="36"/>
      <c r="H164" s="36"/>
      <c r="I164" s="188"/>
      <c r="J164" s="36"/>
      <c r="K164" s="36"/>
      <c r="L164" s="39"/>
      <c r="M164" s="189"/>
      <c r="N164" s="190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125</v>
      </c>
      <c r="AU164" s="17" t="s">
        <v>82</v>
      </c>
    </row>
    <row r="165" spans="1:65" s="13" customFormat="1" ht="10.199999999999999">
      <c r="B165" s="191"/>
      <c r="C165" s="192"/>
      <c r="D165" s="193" t="s">
        <v>127</v>
      </c>
      <c r="E165" s="194" t="s">
        <v>19</v>
      </c>
      <c r="F165" s="195" t="s">
        <v>266</v>
      </c>
      <c r="G165" s="192"/>
      <c r="H165" s="196">
        <v>51.3</v>
      </c>
      <c r="I165" s="197"/>
      <c r="J165" s="192"/>
      <c r="K165" s="192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127</v>
      </c>
      <c r="AU165" s="202" t="s">
        <v>82</v>
      </c>
      <c r="AV165" s="13" t="s">
        <v>82</v>
      </c>
      <c r="AW165" s="13" t="s">
        <v>33</v>
      </c>
      <c r="AX165" s="13" t="s">
        <v>80</v>
      </c>
      <c r="AY165" s="202" t="s">
        <v>116</v>
      </c>
    </row>
    <row r="166" spans="1:65" s="2" customFormat="1" ht="34.799999999999997" customHeight="1">
      <c r="A166" s="34"/>
      <c r="B166" s="35"/>
      <c r="C166" s="173" t="s">
        <v>279</v>
      </c>
      <c r="D166" s="173" t="s">
        <v>118</v>
      </c>
      <c r="E166" s="174" t="s">
        <v>280</v>
      </c>
      <c r="F166" s="175" t="s">
        <v>281</v>
      </c>
      <c r="G166" s="176" t="s">
        <v>121</v>
      </c>
      <c r="H166" s="177">
        <v>2</v>
      </c>
      <c r="I166" s="178"/>
      <c r="J166" s="179">
        <f>ROUND(I166*H166,2)</f>
        <v>0</v>
      </c>
      <c r="K166" s="175" t="s">
        <v>122</v>
      </c>
      <c r="L166" s="39"/>
      <c r="M166" s="180" t="s">
        <v>19</v>
      </c>
      <c r="N166" s="181" t="s">
        <v>43</v>
      </c>
      <c r="O166" s="64"/>
      <c r="P166" s="182">
        <f>O166*H166</f>
        <v>0</v>
      </c>
      <c r="Q166" s="182">
        <v>8.9219999999999994E-2</v>
      </c>
      <c r="R166" s="182">
        <f>Q166*H166</f>
        <v>0.17843999999999999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123</v>
      </c>
      <c r="AT166" s="184" t="s">
        <v>118</v>
      </c>
      <c r="AU166" s="184" t="s">
        <v>82</v>
      </c>
      <c r="AY166" s="17" t="s">
        <v>116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7" t="s">
        <v>80</v>
      </c>
      <c r="BK166" s="185">
        <f>ROUND(I166*H166,2)</f>
        <v>0</v>
      </c>
      <c r="BL166" s="17" t="s">
        <v>123</v>
      </c>
      <c r="BM166" s="184" t="s">
        <v>282</v>
      </c>
    </row>
    <row r="167" spans="1:65" s="2" customFormat="1" ht="10.199999999999999">
      <c r="A167" s="34"/>
      <c r="B167" s="35"/>
      <c r="C167" s="36"/>
      <c r="D167" s="186" t="s">
        <v>125</v>
      </c>
      <c r="E167" s="36"/>
      <c r="F167" s="187" t="s">
        <v>283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125</v>
      </c>
      <c r="AU167" s="17" t="s">
        <v>82</v>
      </c>
    </row>
    <row r="168" spans="1:65" s="13" customFormat="1" ht="10.199999999999999">
      <c r="B168" s="191"/>
      <c r="C168" s="192"/>
      <c r="D168" s="193" t="s">
        <v>127</v>
      </c>
      <c r="E168" s="194" t="s">
        <v>19</v>
      </c>
      <c r="F168" s="195" t="s">
        <v>267</v>
      </c>
      <c r="G168" s="192"/>
      <c r="H168" s="196">
        <v>2</v>
      </c>
      <c r="I168" s="197"/>
      <c r="J168" s="192"/>
      <c r="K168" s="192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127</v>
      </c>
      <c r="AU168" s="202" t="s">
        <v>82</v>
      </c>
      <c r="AV168" s="13" t="s">
        <v>82</v>
      </c>
      <c r="AW168" s="13" t="s">
        <v>33</v>
      </c>
      <c r="AX168" s="13" t="s">
        <v>80</v>
      </c>
      <c r="AY168" s="202" t="s">
        <v>116</v>
      </c>
    </row>
    <row r="169" spans="1:65" s="2" customFormat="1" ht="14.4" customHeight="1">
      <c r="A169" s="34"/>
      <c r="B169" s="35"/>
      <c r="C169" s="203" t="s">
        <v>284</v>
      </c>
      <c r="D169" s="203" t="s">
        <v>209</v>
      </c>
      <c r="E169" s="204" t="s">
        <v>285</v>
      </c>
      <c r="F169" s="205" t="s">
        <v>286</v>
      </c>
      <c r="G169" s="206" t="s">
        <v>121</v>
      </c>
      <c r="H169" s="207">
        <v>2.06</v>
      </c>
      <c r="I169" s="208"/>
      <c r="J169" s="209">
        <f>ROUND(I169*H169,2)</f>
        <v>0</v>
      </c>
      <c r="K169" s="205" t="s">
        <v>122</v>
      </c>
      <c r="L169" s="210"/>
      <c r="M169" s="211" t="s">
        <v>19</v>
      </c>
      <c r="N169" s="212" t="s">
        <v>43</v>
      </c>
      <c r="O169" s="64"/>
      <c r="P169" s="182">
        <f>O169*H169</f>
        <v>0</v>
      </c>
      <c r="Q169" s="182">
        <v>0.13</v>
      </c>
      <c r="R169" s="182">
        <f>Q169*H169</f>
        <v>0.26780000000000004</v>
      </c>
      <c r="S169" s="182">
        <v>0</v>
      </c>
      <c r="T169" s="18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164</v>
      </c>
      <c r="AT169" s="184" t="s">
        <v>209</v>
      </c>
      <c r="AU169" s="184" t="s">
        <v>82</v>
      </c>
      <c r="AY169" s="17" t="s">
        <v>116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7" t="s">
        <v>80</v>
      </c>
      <c r="BK169" s="185">
        <f>ROUND(I169*H169,2)</f>
        <v>0</v>
      </c>
      <c r="BL169" s="17" t="s">
        <v>123</v>
      </c>
      <c r="BM169" s="184" t="s">
        <v>287</v>
      </c>
    </row>
    <row r="170" spans="1:65" s="13" customFormat="1" ht="10.199999999999999">
      <c r="B170" s="191"/>
      <c r="C170" s="192"/>
      <c r="D170" s="193" t="s">
        <v>127</v>
      </c>
      <c r="E170" s="192"/>
      <c r="F170" s="195" t="s">
        <v>288</v>
      </c>
      <c r="G170" s="192"/>
      <c r="H170" s="196">
        <v>2.06</v>
      </c>
      <c r="I170" s="197"/>
      <c r="J170" s="192"/>
      <c r="K170" s="192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127</v>
      </c>
      <c r="AU170" s="202" t="s">
        <v>82</v>
      </c>
      <c r="AV170" s="13" t="s">
        <v>82</v>
      </c>
      <c r="AW170" s="13" t="s">
        <v>4</v>
      </c>
      <c r="AX170" s="13" t="s">
        <v>80</v>
      </c>
      <c r="AY170" s="202" t="s">
        <v>116</v>
      </c>
    </row>
    <row r="171" spans="1:65" s="2" customFormat="1" ht="14.4" customHeight="1">
      <c r="A171" s="34"/>
      <c r="B171" s="35"/>
      <c r="C171" s="173" t="s">
        <v>289</v>
      </c>
      <c r="D171" s="173" t="s">
        <v>118</v>
      </c>
      <c r="E171" s="174" t="s">
        <v>290</v>
      </c>
      <c r="F171" s="175" t="s">
        <v>291</v>
      </c>
      <c r="G171" s="176" t="s">
        <v>136</v>
      </c>
      <c r="H171" s="177">
        <v>5</v>
      </c>
      <c r="I171" s="178"/>
      <c r="J171" s="179">
        <f>ROUND(I171*H171,2)</f>
        <v>0</v>
      </c>
      <c r="K171" s="175" t="s">
        <v>122</v>
      </c>
      <c r="L171" s="39"/>
      <c r="M171" s="180" t="s">
        <v>19</v>
      </c>
      <c r="N171" s="181" t="s">
        <v>43</v>
      </c>
      <c r="O171" s="64"/>
      <c r="P171" s="182">
        <f>O171*H171</f>
        <v>0</v>
      </c>
      <c r="Q171" s="182">
        <v>3.5999999999999999E-3</v>
      </c>
      <c r="R171" s="182">
        <f>Q171*H171</f>
        <v>1.7999999999999999E-2</v>
      </c>
      <c r="S171" s="182">
        <v>0</v>
      </c>
      <c r="T171" s="18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123</v>
      </c>
      <c r="AT171" s="184" t="s">
        <v>118</v>
      </c>
      <c r="AU171" s="184" t="s">
        <v>82</v>
      </c>
      <c r="AY171" s="17" t="s">
        <v>116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7" t="s">
        <v>80</v>
      </c>
      <c r="BK171" s="185">
        <f>ROUND(I171*H171,2)</f>
        <v>0</v>
      </c>
      <c r="BL171" s="17" t="s">
        <v>123</v>
      </c>
      <c r="BM171" s="184" t="s">
        <v>292</v>
      </c>
    </row>
    <row r="172" spans="1:65" s="2" customFormat="1" ht="10.199999999999999">
      <c r="A172" s="34"/>
      <c r="B172" s="35"/>
      <c r="C172" s="36"/>
      <c r="D172" s="186" t="s">
        <v>125</v>
      </c>
      <c r="E172" s="36"/>
      <c r="F172" s="187" t="s">
        <v>293</v>
      </c>
      <c r="G172" s="36"/>
      <c r="H172" s="36"/>
      <c r="I172" s="188"/>
      <c r="J172" s="36"/>
      <c r="K172" s="36"/>
      <c r="L172" s="39"/>
      <c r="M172" s="189"/>
      <c r="N172" s="190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125</v>
      </c>
      <c r="AU172" s="17" t="s">
        <v>82</v>
      </c>
    </row>
    <row r="173" spans="1:65" s="13" customFormat="1" ht="10.199999999999999">
      <c r="B173" s="191"/>
      <c r="C173" s="192"/>
      <c r="D173" s="193" t="s">
        <v>127</v>
      </c>
      <c r="E173" s="194" t="s">
        <v>19</v>
      </c>
      <c r="F173" s="195" t="s">
        <v>294</v>
      </c>
      <c r="G173" s="192"/>
      <c r="H173" s="196">
        <v>5</v>
      </c>
      <c r="I173" s="197"/>
      <c r="J173" s="192"/>
      <c r="K173" s="192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127</v>
      </c>
      <c r="AU173" s="202" t="s">
        <v>82</v>
      </c>
      <c r="AV173" s="13" t="s">
        <v>82</v>
      </c>
      <c r="AW173" s="13" t="s">
        <v>33</v>
      </c>
      <c r="AX173" s="13" t="s">
        <v>80</v>
      </c>
      <c r="AY173" s="202" t="s">
        <v>116</v>
      </c>
    </row>
    <row r="174" spans="1:65" s="12" customFormat="1" ht="22.8" customHeight="1">
      <c r="B174" s="157"/>
      <c r="C174" s="158"/>
      <c r="D174" s="159" t="s">
        <v>71</v>
      </c>
      <c r="E174" s="171" t="s">
        <v>170</v>
      </c>
      <c r="F174" s="171" t="s">
        <v>295</v>
      </c>
      <c r="G174" s="158"/>
      <c r="H174" s="158"/>
      <c r="I174" s="161"/>
      <c r="J174" s="172">
        <f>BK174</f>
        <v>0</v>
      </c>
      <c r="K174" s="158"/>
      <c r="L174" s="163"/>
      <c r="M174" s="164"/>
      <c r="N174" s="165"/>
      <c r="O174" s="165"/>
      <c r="P174" s="166">
        <f>SUM(P175:P199)</f>
        <v>0</v>
      </c>
      <c r="Q174" s="165"/>
      <c r="R174" s="166">
        <f>SUM(R175:R199)</f>
        <v>13.8952218</v>
      </c>
      <c r="S174" s="165"/>
      <c r="T174" s="167">
        <f>SUM(T175:T199)</f>
        <v>0</v>
      </c>
      <c r="AR174" s="168" t="s">
        <v>80</v>
      </c>
      <c r="AT174" s="169" t="s">
        <v>71</v>
      </c>
      <c r="AU174" s="169" t="s">
        <v>80</v>
      </c>
      <c r="AY174" s="168" t="s">
        <v>116</v>
      </c>
      <c r="BK174" s="170">
        <f>SUM(BK175:BK199)</f>
        <v>0</v>
      </c>
    </row>
    <row r="175" spans="1:65" s="2" customFormat="1" ht="40.200000000000003" customHeight="1">
      <c r="A175" s="34"/>
      <c r="B175" s="35"/>
      <c r="C175" s="173" t="s">
        <v>296</v>
      </c>
      <c r="D175" s="173" t="s">
        <v>118</v>
      </c>
      <c r="E175" s="174" t="s">
        <v>297</v>
      </c>
      <c r="F175" s="175" t="s">
        <v>298</v>
      </c>
      <c r="G175" s="176" t="s">
        <v>299</v>
      </c>
      <c r="H175" s="177">
        <v>1</v>
      </c>
      <c r="I175" s="178"/>
      <c r="J175" s="179">
        <f>ROUND(I175*H175,2)</f>
        <v>0</v>
      </c>
      <c r="K175" s="175" t="s">
        <v>19</v>
      </c>
      <c r="L175" s="39"/>
      <c r="M175" s="180" t="s">
        <v>19</v>
      </c>
      <c r="N175" s="181" t="s">
        <v>43</v>
      </c>
      <c r="O175" s="64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123</v>
      </c>
      <c r="AT175" s="184" t="s">
        <v>118</v>
      </c>
      <c r="AU175" s="184" t="s">
        <v>82</v>
      </c>
      <c r="AY175" s="17" t="s">
        <v>116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7" t="s">
        <v>80</v>
      </c>
      <c r="BK175" s="185">
        <f>ROUND(I175*H175,2)</f>
        <v>0</v>
      </c>
      <c r="BL175" s="17" t="s">
        <v>123</v>
      </c>
      <c r="BM175" s="184" t="s">
        <v>300</v>
      </c>
    </row>
    <row r="176" spans="1:65" s="2" customFormat="1" ht="22.2" customHeight="1">
      <c r="A176" s="34"/>
      <c r="B176" s="35"/>
      <c r="C176" s="173" t="s">
        <v>301</v>
      </c>
      <c r="D176" s="173" t="s">
        <v>118</v>
      </c>
      <c r="E176" s="174" t="s">
        <v>302</v>
      </c>
      <c r="F176" s="175" t="s">
        <v>303</v>
      </c>
      <c r="G176" s="176" t="s">
        <v>136</v>
      </c>
      <c r="H176" s="177">
        <v>3</v>
      </c>
      <c r="I176" s="178"/>
      <c r="J176" s="179">
        <f>ROUND(I176*H176,2)</f>
        <v>0</v>
      </c>
      <c r="K176" s="175" t="s">
        <v>122</v>
      </c>
      <c r="L176" s="39"/>
      <c r="M176" s="180" t="s">
        <v>19</v>
      </c>
      <c r="N176" s="181" t="s">
        <v>43</v>
      </c>
      <c r="O176" s="64"/>
      <c r="P176" s="182">
        <f>O176*H176</f>
        <v>0</v>
      </c>
      <c r="Q176" s="182">
        <v>0.20219000000000001</v>
      </c>
      <c r="R176" s="182">
        <f>Q176*H176</f>
        <v>0.60657000000000005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123</v>
      </c>
      <c r="AT176" s="184" t="s">
        <v>118</v>
      </c>
      <c r="AU176" s="184" t="s">
        <v>82</v>
      </c>
      <c r="AY176" s="17" t="s">
        <v>116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80</v>
      </c>
      <c r="BK176" s="185">
        <f>ROUND(I176*H176,2)</f>
        <v>0</v>
      </c>
      <c r="BL176" s="17" t="s">
        <v>123</v>
      </c>
      <c r="BM176" s="184" t="s">
        <v>304</v>
      </c>
    </row>
    <row r="177" spans="1:65" s="2" customFormat="1" ht="10.199999999999999">
      <c r="A177" s="34"/>
      <c r="B177" s="35"/>
      <c r="C177" s="36"/>
      <c r="D177" s="186" t="s">
        <v>125</v>
      </c>
      <c r="E177" s="36"/>
      <c r="F177" s="187" t="s">
        <v>305</v>
      </c>
      <c r="G177" s="36"/>
      <c r="H177" s="36"/>
      <c r="I177" s="188"/>
      <c r="J177" s="36"/>
      <c r="K177" s="36"/>
      <c r="L177" s="39"/>
      <c r="M177" s="189"/>
      <c r="N177" s="190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125</v>
      </c>
      <c r="AU177" s="17" t="s">
        <v>82</v>
      </c>
    </row>
    <row r="178" spans="1:65" s="13" customFormat="1" ht="10.199999999999999">
      <c r="B178" s="191"/>
      <c r="C178" s="192"/>
      <c r="D178" s="193" t="s">
        <v>127</v>
      </c>
      <c r="E178" s="194" t="s">
        <v>19</v>
      </c>
      <c r="F178" s="195" t="s">
        <v>306</v>
      </c>
      <c r="G178" s="192"/>
      <c r="H178" s="196">
        <v>3</v>
      </c>
      <c r="I178" s="197"/>
      <c r="J178" s="192"/>
      <c r="K178" s="192"/>
      <c r="L178" s="198"/>
      <c r="M178" s="199"/>
      <c r="N178" s="200"/>
      <c r="O178" s="200"/>
      <c r="P178" s="200"/>
      <c r="Q178" s="200"/>
      <c r="R178" s="200"/>
      <c r="S178" s="200"/>
      <c r="T178" s="201"/>
      <c r="AT178" s="202" t="s">
        <v>127</v>
      </c>
      <c r="AU178" s="202" t="s">
        <v>82</v>
      </c>
      <c r="AV178" s="13" t="s">
        <v>82</v>
      </c>
      <c r="AW178" s="13" t="s">
        <v>33</v>
      </c>
      <c r="AX178" s="13" t="s">
        <v>80</v>
      </c>
      <c r="AY178" s="202" t="s">
        <v>116</v>
      </c>
    </row>
    <row r="179" spans="1:65" s="2" customFormat="1" ht="14.4" customHeight="1">
      <c r="A179" s="34"/>
      <c r="B179" s="35"/>
      <c r="C179" s="203" t="s">
        <v>307</v>
      </c>
      <c r="D179" s="203" t="s">
        <v>209</v>
      </c>
      <c r="E179" s="204" t="s">
        <v>308</v>
      </c>
      <c r="F179" s="205" t="s">
        <v>309</v>
      </c>
      <c r="G179" s="206" t="s">
        <v>136</v>
      </c>
      <c r="H179" s="207">
        <v>3.06</v>
      </c>
      <c r="I179" s="208"/>
      <c r="J179" s="209">
        <f>ROUND(I179*H179,2)</f>
        <v>0</v>
      </c>
      <c r="K179" s="205" t="s">
        <v>122</v>
      </c>
      <c r="L179" s="210"/>
      <c r="M179" s="211" t="s">
        <v>19</v>
      </c>
      <c r="N179" s="212" t="s">
        <v>43</v>
      </c>
      <c r="O179" s="64"/>
      <c r="P179" s="182">
        <f>O179*H179</f>
        <v>0</v>
      </c>
      <c r="Q179" s="182">
        <v>0.10199999999999999</v>
      </c>
      <c r="R179" s="182">
        <f>Q179*H179</f>
        <v>0.31212000000000001</v>
      </c>
      <c r="S179" s="182">
        <v>0</v>
      </c>
      <c r="T179" s="18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164</v>
      </c>
      <c r="AT179" s="184" t="s">
        <v>209</v>
      </c>
      <c r="AU179" s="184" t="s">
        <v>82</v>
      </c>
      <c r="AY179" s="17" t="s">
        <v>116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7" t="s">
        <v>80</v>
      </c>
      <c r="BK179" s="185">
        <f>ROUND(I179*H179,2)</f>
        <v>0</v>
      </c>
      <c r="BL179" s="17" t="s">
        <v>123</v>
      </c>
      <c r="BM179" s="184" t="s">
        <v>310</v>
      </c>
    </row>
    <row r="180" spans="1:65" s="13" customFormat="1" ht="10.199999999999999">
      <c r="B180" s="191"/>
      <c r="C180" s="192"/>
      <c r="D180" s="193" t="s">
        <v>127</v>
      </c>
      <c r="E180" s="192"/>
      <c r="F180" s="195" t="s">
        <v>311</v>
      </c>
      <c r="G180" s="192"/>
      <c r="H180" s="196">
        <v>3.06</v>
      </c>
      <c r="I180" s="197"/>
      <c r="J180" s="192"/>
      <c r="K180" s="192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127</v>
      </c>
      <c r="AU180" s="202" t="s">
        <v>82</v>
      </c>
      <c r="AV180" s="13" t="s">
        <v>82</v>
      </c>
      <c r="AW180" s="13" t="s">
        <v>4</v>
      </c>
      <c r="AX180" s="13" t="s">
        <v>80</v>
      </c>
      <c r="AY180" s="202" t="s">
        <v>116</v>
      </c>
    </row>
    <row r="181" spans="1:65" s="2" customFormat="1" ht="22.2" customHeight="1">
      <c r="A181" s="34"/>
      <c r="B181" s="35"/>
      <c r="C181" s="173" t="s">
        <v>312</v>
      </c>
      <c r="D181" s="173" t="s">
        <v>118</v>
      </c>
      <c r="E181" s="174" t="s">
        <v>313</v>
      </c>
      <c r="F181" s="175" t="s">
        <v>314</v>
      </c>
      <c r="G181" s="176" t="s">
        <v>136</v>
      </c>
      <c r="H181" s="177">
        <v>89.5</v>
      </c>
      <c r="I181" s="178"/>
      <c r="J181" s="179">
        <f>ROUND(I181*H181,2)</f>
        <v>0</v>
      </c>
      <c r="K181" s="175" t="s">
        <v>122</v>
      </c>
      <c r="L181" s="39"/>
      <c r="M181" s="180" t="s">
        <v>19</v>
      </c>
      <c r="N181" s="181" t="s">
        <v>43</v>
      </c>
      <c r="O181" s="64"/>
      <c r="P181" s="182">
        <f>O181*H181</f>
        <v>0</v>
      </c>
      <c r="Q181" s="182">
        <v>0.10095</v>
      </c>
      <c r="R181" s="182">
        <f>Q181*H181</f>
        <v>9.0350249999999992</v>
      </c>
      <c r="S181" s="182">
        <v>0</v>
      </c>
      <c r="T181" s="18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123</v>
      </c>
      <c r="AT181" s="184" t="s">
        <v>118</v>
      </c>
      <c r="AU181" s="184" t="s">
        <v>82</v>
      </c>
      <c r="AY181" s="17" t="s">
        <v>116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7" t="s">
        <v>80</v>
      </c>
      <c r="BK181" s="185">
        <f>ROUND(I181*H181,2)</f>
        <v>0</v>
      </c>
      <c r="BL181" s="17" t="s">
        <v>123</v>
      </c>
      <c r="BM181" s="184" t="s">
        <v>315</v>
      </c>
    </row>
    <row r="182" spans="1:65" s="2" customFormat="1" ht="10.199999999999999">
      <c r="A182" s="34"/>
      <c r="B182" s="35"/>
      <c r="C182" s="36"/>
      <c r="D182" s="186" t="s">
        <v>125</v>
      </c>
      <c r="E182" s="36"/>
      <c r="F182" s="187" t="s">
        <v>316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125</v>
      </c>
      <c r="AU182" s="17" t="s">
        <v>82</v>
      </c>
    </row>
    <row r="183" spans="1:65" s="13" customFormat="1" ht="10.199999999999999">
      <c r="B183" s="191"/>
      <c r="C183" s="192"/>
      <c r="D183" s="193" t="s">
        <v>127</v>
      </c>
      <c r="E183" s="194" t="s">
        <v>19</v>
      </c>
      <c r="F183" s="195" t="s">
        <v>317</v>
      </c>
      <c r="G183" s="192"/>
      <c r="H183" s="196">
        <v>61.5</v>
      </c>
      <c r="I183" s="197"/>
      <c r="J183" s="192"/>
      <c r="K183" s="192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127</v>
      </c>
      <c r="AU183" s="202" t="s">
        <v>82</v>
      </c>
      <c r="AV183" s="13" t="s">
        <v>82</v>
      </c>
      <c r="AW183" s="13" t="s">
        <v>33</v>
      </c>
      <c r="AX183" s="13" t="s">
        <v>72</v>
      </c>
      <c r="AY183" s="202" t="s">
        <v>116</v>
      </c>
    </row>
    <row r="184" spans="1:65" s="13" customFormat="1" ht="10.199999999999999">
      <c r="B184" s="191"/>
      <c r="C184" s="192"/>
      <c r="D184" s="193" t="s">
        <v>127</v>
      </c>
      <c r="E184" s="194" t="s">
        <v>19</v>
      </c>
      <c r="F184" s="195" t="s">
        <v>318</v>
      </c>
      <c r="G184" s="192"/>
      <c r="H184" s="196">
        <v>28</v>
      </c>
      <c r="I184" s="197"/>
      <c r="J184" s="192"/>
      <c r="K184" s="192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127</v>
      </c>
      <c r="AU184" s="202" t="s">
        <v>82</v>
      </c>
      <c r="AV184" s="13" t="s">
        <v>82</v>
      </c>
      <c r="AW184" s="13" t="s">
        <v>33</v>
      </c>
      <c r="AX184" s="13" t="s">
        <v>72</v>
      </c>
      <c r="AY184" s="202" t="s">
        <v>116</v>
      </c>
    </row>
    <row r="185" spans="1:65" s="14" customFormat="1" ht="10.199999999999999">
      <c r="B185" s="213"/>
      <c r="C185" s="214"/>
      <c r="D185" s="193" t="s">
        <v>127</v>
      </c>
      <c r="E185" s="215" t="s">
        <v>19</v>
      </c>
      <c r="F185" s="216" t="s">
        <v>268</v>
      </c>
      <c r="G185" s="214"/>
      <c r="H185" s="217">
        <v>89.5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127</v>
      </c>
      <c r="AU185" s="223" t="s">
        <v>82</v>
      </c>
      <c r="AV185" s="14" t="s">
        <v>123</v>
      </c>
      <c r="AW185" s="14" t="s">
        <v>33</v>
      </c>
      <c r="AX185" s="14" t="s">
        <v>80</v>
      </c>
      <c r="AY185" s="223" t="s">
        <v>116</v>
      </c>
    </row>
    <row r="186" spans="1:65" s="2" customFormat="1" ht="14.4" customHeight="1">
      <c r="A186" s="34"/>
      <c r="B186" s="35"/>
      <c r="C186" s="203" t="s">
        <v>319</v>
      </c>
      <c r="D186" s="203" t="s">
        <v>209</v>
      </c>
      <c r="E186" s="204" t="s">
        <v>320</v>
      </c>
      <c r="F186" s="205" t="s">
        <v>321</v>
      </c>
      <c r="G186" s="206" t="s">
        <v>136</v>
      </c>
      <c r="H186" s="207">
        <v>61.5</v>
      </c>
      <c r="I186" s="208"/>
      <c r="J186" s="209">
        <f>ROUND(I186*H186,2)</f>
        <v>0</v>
      </c>
      <c r="K186" s="205" t="s">
        <v>122</v>
      </c>
      <c r="L186" s="210"/>
      <c r="M186" s="211" t="s">
        <v>19</v>
      </c>
      <c r="N186" s="212" t="s">
        <v>43</v>
      </c>
      <c r="O186" s="64"/>
      <c r="P186" s="182">
        <f>O186*H186</f>
        <v>0</v>
      </c>
      <c r="Q186" s="182">
        <v>4.5999999999999999E-2</v>
      </c>
      <c r="R186" s="182">
        <f>Q186*H186</f>
        <v>2.8289999999999997</v>
      </c>
      <c r="S186" s="182">
        <v>0</v>
      </c>
      <c r="T186" s="18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4" t="s">
        <v>164</v>
      </c>
      <c r="AT186" s="184" t="s">
        <v>209</v>
      </c>
      <c r="AU186" s="184" t="s">
        <v>82</v>
      </c>
      <c r="AY186" s="17" t="s">
        <v>116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7" t="s">
        <v>80</v>
      </c>
      <c r="BK186" s="185">
        <f>ROUND(I186*H186,2)</f>
        <v>0</v>
      </c>
      <c r="BL186" s="17" t="s">
        <v>123</v>
      </c>
      <c r="BM186" s="184" t="s">
        <v>322</v>
      </c>
    </row>
    <row r="187" spans="1:65" s="13" customFormat="1" ht="10.199999999999999">
      <c r="B187" s="191"/>
      <c r="C187" s="192"/>
      <c r="D187" s="193" t="s">
        <v>127</v>
      </c>
      <c r="E187" s="194" t="s">
        <v>19</v>
      </c>
      <c r="F187" s="195" t="s">
        <v>323</v>
      </c>
      <c r="G187" s="192"/>
      <c r="H187" s="196">
        <v>61.5</v>
      </c>
      <c r="I187" s="197"/>
      <c r="J187" s="192"/>
      <c r="K187" s="192"/>
      <c r="L187" s="198"/>
      <c r="M187" s="199"/>
      <c r="N187" s="200"/>
      <c r="O187" s="200"/>
      <c r="P187" s="200"/>
      <c r="Q187" s="200"/>
      <c r="R187" s="200"/>
      <c r="S187" s="200"/>
      <c r="T187" s="201"/>
      <c r="AT187" s="202" t="s">
        <v>127</v>
      </c>
      <c r="AU187" s="202" t="s">
        <v>82</v>
      </c>
      <c r="AV187" s="13" t="s">
        <v>82</v>
      </c>
      <c r="AW187" s="13" t="s">
        <v>33</v>
      </c>
      <c r="AX187" s="13" t="s">
        <v>80</v>
      </c>
      <c r="AY187" s="202" t="s">
        <v>116</v>
      </c>
    </row>
    <row r="188" spans="1:65" s="2" customFormat="1" ht="14.4" customHeight="1">
      <c r="A188" s="34"/>
      <c r="B188" s="35"/>
      <c r="C188" s="203" t="s">
        <v>324</v>
      </c>
      <c r="D188" s="203" t="s">
        <v>209</v>
      </c>
      <c r="E188" s="204" t="s">
        <v>325</v>
      </c>
      <c r="F188" s="205" t="s">
        <v>326</v>
      </c>
      <c r="G188" s="206" t="s">
        <v>136</v>
      </c>
      <c r="H188" s="207">
        <v>28</v>
      </c>
      <c r="I188" s="208"/>
      <c r="J188" s="209">
        <f>ROUND(I188*H188,2)</f>
        <v>0</v>
      </c>
      <c r="K188" s="205" t="s">
        <v>122</v>
      </c>
      <c r="L188" s="210"/>
      <c r="M188" s="211" t="s">
        <v>19</v>
      </c>
      <c r="N188" s="212" t="s">
        <v>43</v>
      </c>
      <c r="O188" s="64"/>
      <c r="P188" s="182">
        <f>O188*H188</f>
        <v>0</v>
      </c>
      <c r="Q188" s="182">
        <v>2.8000000000000001E-2</v>
      </c>
      <c r="R188" s="182">
        <f>Q188*H188</f>
        <v>0.78400000000000003</v>
      </c>
      <c r="S188" s="182">
        <v>0</v>
      </c>
      <c r="T188" s="18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4" t="s">
        <v>164</v>
      </c>
      <c r="AT188" s="184" t="s">
        <v>209</v>
      </c>
      <c r="AU188" s="184" t="s">
        <v>82</v>
      </c>
      <c r="AY188" s="17" t="s">
        <v>116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7" t="s">
        <v>80</v>
      </c>
      <c r="BK188" s="185">
        <f>ROUND(I188*H188,2)</f>
        <v>0</v>
      </c>
      <c r="BL188" s="17" t="s">
        <v>123</v>
      </c>
      <c r="BM188" s="184" t="s">
        <v>327</v>
      </c>
    </row>
    <row r="189" spans="1:65" s="13" customFormat="1" ht="10.199999999999999">
      <c r="B189" s="191"/>
      <c r="C189" s="192"/>
      <c r="D189" s="193" t="s">
        <v>127</v>
      </c>
      <c r="E189" s="194" t="s">
        <v>19</v>
      </c>
      <c r="F189" s="195" t="s">
        <v>274</v>
      </c>
      <c r="G189" s="192"/>
      <c r="H189" s="196">
        <v>28</v>
      </c>
      <c r="I189" s="197"/>
      <c r="J189" s="192"/>
      <c r="K189" s="192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127</v>
      </c>
      <c r="AU189" s="202" t="s">
        <v>82</v>
      </c>
      <c r="AV189" s="13" t="s">
        <v>82</v>
      </c>
      <c r="AW189" s="13" t="s">
        <v>33</v>
      </c>
      <c r="AX189" s="13" t="s">
        <v>80</v>
      </c>
      <c r="AY189" s="202" t="s">
        <v>116</v>
      </c>
    </row>
    <row r="190" spans="1:65" s="2" customFormat="1" ht="14.4" customHeight="1">
      <c r="A190" s="34"/>
      <c r="B190" s="35"/>
      <c r="C190" s="173" t="s">
        <v>328</v>
      </c>
      <c r="D190" s="173" t="s">
        <v>118</v>
      </c>
      <c r="E190" s="174" t="s">
        <v>329</v>
      </c>
      <c r="F190" s="175" t="s">
        <v>330</v>
      </c>
      <c r="G190" s="176" t="s">
        <v>121</v>
      </c>
      <c r="H190" s="177">
        <v>48.53</v>
      </c>
      <c r="I190" s="178"/>
      <c r="J190" s="179">
        <f>ROUND(I190*H190,2)</f>
        <v>0</v>
      </c>
      <c r="K190" s="175" t="s">
        <v>122</v>
      </c>
      <c r="L190" s="39"/>
      <c r="M190" s="180" t="s">
        <v>19</v>
      </c>
      <c r="N190" s="181" t="s">
        <v>43</v>
      </c>
      <c r="O190" s="64"/>
      <c r="P190" s="182">
        <f>O190*H190</f>
        <v>0</v>
      </c>
      <c r="Q190" s="182">
        <v>3.6000000000000002E-4</v>
      </c>
      <c r="R190" s="182">
        <f>Q190*H190</f>
        <v>1.7470800000000002E-2</v>
      </c>
      <c r="S190" s="182">
        <v>0</v>
      </c>
      <c r="T190" s="18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123</v>
      </c>
      <c r="AT190" s="184" t="s">
        <v>118</v>
      </c>
      <c r="AU190" s="184" t="s">
        <v>82</v>
      </c>
      <c r="AY190" s="17" t="s">
        <v>116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7" t="s">
        <v>80</v>
      </c>
      <c r="BK190" s="185">
        <f>ROUND(I190*H190,2)</f>
        <v>0</v>
      </c>
      <c r="BL190" s="17" t="s">
        <v>123</v>
      </c>
      <c r="BM190" s="184" t="s">
        <v>331</v>
      </c>
    </row>
    <row r="191" spans="1:65" s="2" customFormat="1" ht="10.199999999999999">
      <c r="A191" s="34"/>
      <c r="B191" s="35"/>
      <c r="C191" s="36"/>
      <c r="D191" s="186" t="s">
        <v>125</v>
      </c>
      <c r="E191" s="36"/>
      <c r="F191" s="187" t="s">
        <v>332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125</v>
      </c>
      <c r="AU191" s="17" t="s">
        <v>82</v>
      </c>
    </row>
    <row r="192" spans="1:65" s="13" customFormat="1" ht="10.199999999999999">
      <c r="B192" s="191"/>
      <c r="C192" s="192"/>
      <c r="D192" s="193" t="s">
        <v>127</v>
      </c>
      <c r="E192" s="194" t="s">
        <v>19</v>
      </c>
      <c r="F192" s="195" t="s">
        <v>260</v>
      </c>
      <c r="G192" s="192"/>
      <c r="H192" s="196">
        <v>48.53</v>
      </c>
      <c r="I192" s="197"/>
      <c r="J192" s="192"/>
      <c r="K192" s="192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127</v>
      </c>
      <c r="AU192" s="202" t="s">
        <v>82</v>
      </c>
      <c r="AV192" s="13" t="s">
        <v>82</v>
      </c>
      <c r="AW192" s="13" t="s">
        <v>33</v>
      </c>
      <c r="AX192" s="13" t="s">
        <v>80</v>
      </c>
      <c r="AY192" s="202" t="s">
        <v>116</v>
      </c>
    </row>
    <row r="193" spans="1:65" s="2" customFormat="1" ht="14.4" customHeight="1">
      <c r="A193" s="34"/>
      <c r="B193" s="35"/>
      <c r="C193" s="173" t="s">
        <v>208</v>
      </c>
      <c r="D193" s="173" t="s">
        <v>118</v>
      </c>
      <c r="E193" s="174" t="s">
        <v>333</v>
      </c>
      <c r="F193" s="175" t="s">
        <v>334</v>
      </c>
      <c r="G193" s="176" t="s">
        <v>136</v>
      </c>
      <c r="H193" s="177">
        <v>3</v>
      </c>
      <c r="I193" s="178"/>
      <c r="J193" s="179">
        <f>ROUND(I193*H193,2)</f>
        <v>0</v>
      </c>
      <c r="K193" s="175" t="s">
        <v>122</v>
      </c>
      <c r="L193" s="39"/>
      <c r="M193" s="180" t="s">
        <v>19</v>
      </c>
      <c r="N193" s="181" t="s">
        <v>43</v>
      </c>
      <c r="O193" s="64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123</v>
      </c>
      <c r="AT193" s="184" t="s">
        <v>118</v>
      </c>
      <c r="AU193" s="184" t="s">
        <v>82</v>
      </c>
      <c r="AY193" s="17" t="s">
        <v>116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7" t="s">
        <v>80</v>
      </c>
      <c r="BK193" s="185">
        <f>ROUND(I193*H193,2)</f>
        <v>0</v>
      </c>
      <c r="BL193" s="17" t="s">
        <v>123</v>
      </c>
      <c r="BM193" s="184" t="s">
        <v>335</v>
      </c>
    </row>
    <row r="194" spans="1:65" s="2" customFormat="1" ht="10.199999999999999">
      <c r="A194" s="34"/>
      <c r="B194" s="35"/>
      <c r="C194" s="36"/>
      <c r="D194" s="186" t="s">
        <v>125</v>
      </c>
      <c r="E194" s="36"/>
      <c r="F194" s="187" t="s">
        <v>336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125</v>
      </c>
      <c r="AU194" s="17" t="s">
        <v>82</v>
      </c>
    </row>
    <row r="195" spans="1:65" s="13" customFormat="1" ht="10.199999999999999">
      <c r="B195" s="191"/>
      <c r="C195" s="192"/>
      <c r="D195" s="193" t="s">
        <v>127</v>
      </c>
      <c r="E195" s="194" t="s">
        <v>19</v>
      </c>
      <c r="F195" s="195" t="s">
        <v>139</v>
      </c>
      <c r="G195" s="192"/>
      <c r="H195" s="196">
        <v>3</v>
      </c>
      <c r="I195" s="197"/>
      <c r="J195" s="192"/>
      <c r="K195" s="192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127</v>
      </c>
      <c r="AU195" s="202" t="s">
        <v>82</v>
      </c>
      <c r="AV195" s="13" t="s">
        <v>82</v>
      </c>
      <c r="AW195" s="13" t="s">
        <v>33</v>
      </c>
      <c r="AX195" s="13" t="s">
        <v>80</v>
      </c>
      <c r="AY195" s="202" t="s">
        <v>116</v>
      </c>
    </row>
    <row r="196" spans="1:65" s="2" customFormat="1" ht="22.2" customHeight="1">
      <c r="A196" s="34"/>
      <c r="B196" s="35"/>
      <c r="C196" s="173" t="s">
        <v>337</v>
      </c>
      <c r="D196" s="173" t="s">
        <v>118</v>
      </c>
      <c r="E196" s="174" t="s">
        <v>338</v>
      </c>
      <c r="F196" s="175" t="s">
        <v>339</v>
      </c>
      <c r="G196" s="176" t="s">
        <v>136</v>
      </c>
      <c r="H196" s="177">
        <v>2.2000000000000002</v>
      </c>
      <c r="I196" s="178"/>
      <c r="J196" s="179">
        <f>ROUND(I196*H196,2)</f>
        <v>0</v>
      </c>
      <c r="K196" s="175" t="s">
        <v>122</v>
      </c>
      <c r="L196" s="39"/>
      <c r="M196" s="180" t="s">
        <v>19</v>
      </c>
      <c r="N196" s="181" t="s">
        <v>43</v>
      </c>
      <c r="O196" s="64"/>
      <c r="P196" s="182">
        <f>O196*H196</f>
        <v>0</v>
      </c>
      <c r="Q196" s="182">
        <v>0.14138000000000001</v>
      </c>
      <c r="R196" s="182">
        <f>Q196*H196</f>
        <v>0.31103600000000003</v>
      </c>
      <c r="S196" s="182">
        <v>0</v>
      </c>
      <c r="T196" s="18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4" t="s">
        <v>123</v>
      </c>
      <c r="AT196" s="184" t="s">
        <v>118</v>
      </c>
      <c r="AU196" s="184" t="s">
        <v>82</v>
      </c>
      <c r="AY196" s="17" t="s">
        <v>116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7" t="s">
        <v>80</v>
      </c>
      <c r="BK196" s="185">
        <f>ROUND(I196*H196,2)</f>
        <v>0</v>
      </c>
      <c r="BL196" s="17" t="s">
        <v>123</v>
      </c>
      <c r="BM196" s="184" t="s">
        <v>340</v>
      </c>
    </row>
    <row r="197" spans="1:65" s="2" customFormat="1" ht="10.199999999999999">
      <c r="A197" s="34"/>
      <c r="B197" s="35"/>
      <c r="C197" s="36"/>
      <c r="D197" s="186" t="s">
        <v>125</v>
      </c>
      <c r="E197" s="36"/>
      <c r="F197" s="187" t="s">
        <v>341</v>
      </c>
      <c r="G197" s="36"/>
      <c r="H197" s="36"/>
      <c r="I197" s="188"/>
      <c r="J197" s="36"/>
      <c r="K197" s="36"/>
      <c r="L197" s="39"/>
      <c r="M197" s="189"/>
      <c r="N197" s="190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125</v>
      </c>
      <c r="AU197" s="17" t="s">
        <v>82</v>
      </c>
    </row>
    <row r="198" spans="1:65" s="13" customFormat="1" ht="10.199999999999999">
      <c r="B198" s="191"/>
      <c r="C198" s="192"/>
      <c r="D198" s="193" t="s">
        <v>127</v>
      </c>
      <c r="E198" s="194" t="s">
        <v>19</v>
      </c>
      <c r="F198" s="195" t="s">
        <v>342</v>
      </c>
      <c r="G198" s="192"/>
      <c r="H198" s="196">
        <v>2.2000000000000002</v>
      </c>
      <c r="I198" s="197"/>
      <c r="J198" s="192"/>
      <c r="K198" s="192"/>
      <c r="L198" s="198"/>
      <c r="M198" s="199"/>
      <c r="N198" s="200"/>
      <c r="O198" s="200"/>
      <c r="P198" s="200"/>
      <c r="Q198" s="200"/>
      <c r="R198" s="200"/>
      <c r="S198" s="200"/>
      <c r="T198" s="201"/>
      <c r="AT198" s="202" t="s">
        <v>127</v>
      </c>
      <c r="AU198" s="202" t="s">
        <v>82</v>
      </c>
      <c r="AV198" s="13" t="s">
        <v>82</v>
      </c>
      <c r="AW198" s="13" t="s">
        <v>33</v>
      </c>
      <c r="AX198" s="13" t="s">
        <v>80</v>
      </c>
      <c r="AY198" s="202" t="s">
        <v>116</v>
      </c>
    </row>
    <row r="199" spans="1:65" s="2" customFormat="1" ht="14.4" customHeight="1">
      <c r="A199" s="34"/>
      <c r="B199" s="35"/>
      <c r="C199" s="173" t="s">
        <v>343</v>
      </c>
      <c r="D199" s="173" t="s">
        <v>118</v>
      </c>
      <c r="E199" s="174" t="s">
        <v>344</v>
      </c>
      <c r="F199" s="175" t="s">
        <v>345</v>
      </c>
      <c r="G199" s="176" t="s">
        <v>346</v>
      </c>
      <c r="H199" s="177">
        <v>1</v>
      </c>
      <c r="I199" s="178"/>
      <c r="J199" s="179">
        <f>ROUND(I199*H199,2)</f>
        <v>0</v>
      </c>
      <c r="K199" s="175" t="s">
        <v>19</v>
      </c>
      <c r="L199" s="39"/>
      <c r="M199" s="180" t="s">
        <v>19</v>
      </c>
      <c r="N199" s="181" t="s">
        <v>43</v>
      </c>
      <c r="O199" s="64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123</v>
      </c>
      <c r="AT199" s="184" t="s">
        <v>118</v>
      </c>
      <c r="AU199" s="184" t="s">
        <v>82</v>
      </c>
      <c r="AY199" s="17" t="s">
        <v>116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80</v>
      </c>
      <c r="BK199" s="185">
        <f>ROUND(I199*H199,2)</f>
        <v>0</v>
      </c>
      <c r="BL199" s="17" t="s">
        <v>123</v>
      </c>
      <c r="BM199" s="184" t="s">
        <v>347</v>
      </c>
    </row>
    <row r="200" spans="1:65" s="12" customFormat="1" ht="22.8" customHeight="1">
      <c r="B200" s="157"/>
      <c r="C200" s="158"/>
      <c r="D200" s="159" t="s">
        <v>71</v>
      </c>
      <c r="E200" s="171" t="s">
        <v>348</v>
      </c>
      <c r="F200" s="171" t="s">
        <v>349</v>
      </c>
      <c r="G200" s="158"/>
      <c r="H200" s="158"/>
      <c r="I200" s="161"/>
      <c r="J200" s="172">
        <f>BK200</f>
        <v>0</v>
      </c>
      <c r="K200" s="158"/>
      <c r="L200" s="163"/>
      <c r="M200" s="164"/>
      <c r="N200" s="165"/>
      <c r="O200" s="165"/>
      <c r="P200" s="166">
        <f>SUM(P201:P214)</f>
        <v>0</v>
      </c>
      <c r="Q200" s="165"/>
      <c r="R200" s="166">
        <f>SUM(R201:R214)</f>
        <v>0</v>
      </c>
      <c r="S200" s="165"/>
      <c r="T200" s="167">
        <f>SUM(T201:T214)</f>
        <v>0</v>
      </c>
      <c r="AR200" s="168" t="s">
        <v>80</v>
      </c>
      <c r="AT200" s="169" t="s">
        <v>71</v>
      </c>
      <c r="AU200" s="169" t="s">
        <v>80</v>
      </c>
      <c r="AY200" s="168" t="s">
        <v>116</v>
      </c>
      <c r="BK200" s="170">
        <f>SUM(BK201:BK214)</f>
        <v>0</v>
      </c>
    </row>
    <row r="201" spans="1:65" s="2" customFormat="1" ht="22.2" customHeight="1">
      <c r="A201" s="34"/>
      <c r="B201" s="35"/>
      <c r="C201" s="173" t="s">
        <v>350</v>
      </c>
      <c r="D201" s="173" t="s">
        <v>118</v>
      </c>
      <c r="E201" s="174" t="s">
        <v>351</v>
      </c>
      <c r="F201" s="175" t="s">
        <v>352</v>
      </c>
      <c r="G201" s="176" t="s">
        <v>179</v>
      </c>
      <c r="H201" s="177">
        <v>1.762</v>
      </c>
      <c r="I201" s="178"/>
      <c r="J201" s="179">
        <f>ROUND(I201*H201,2)</f>
        <v>0</v>
      </c>
      <c r="K201" s="175" t="s">
        <v>122</v>
      </c>
      <c r="L201" s="39"/>
      <c r="M201" s="180" t="s">
        <v>19</v>
      </c>
      <c r="N201" s="181" t="s">
        <v>43</v>
      </c>
      <c r="O201" s="64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4" t="s">
        <v>123</v>
      </c>
      <c r="AT201" s="184" t="s">
        <v>118</v>
      </c>
      <c r="AU201" s="184" t="s">
        <v>82</v>
      </c>
      <c r="AY201" s="17" t="s">
        <v>116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7" t="s">
        <v>80</v>
      </c>
      <c r="BK201" s="185">
        <f>ROUND(I201*H201,2)</f>
        <v>0</v>
      </c>
      <c r="BL201" s="17" t="s">
        <v>123</v>
      </c>
      <c r="BM201" s="184" t="s">
        <v>353</v>
      </c>
    </row>
    <row r="202" spans="1:65" s="2" customFormat="1" ht="10.199999999999999">
      <c r="A202" s="34"/>
      <c r="B202" s="35"/>
      <c r="C202" s="36"/>
      <c r="D202" s="186" t="s">
        <v>125</v>
      </c>
      <c r="E202" s="36"/>
      <c r="F202" s="187" t="s">
        <v>354</v>
      </c>
      <c r="G202" s="36"/>
      <c r="H202" s="36"/>
      <c r="I202" s="188"/>
      <c r="J202" s="36"/>
      <c r="K202" s="36"/>
      <c r="L202" s="39"/>
      <c r="M202" s="189"/>
      <c r="N202" s="190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125</v>
      </c>
      <c r="AU202" s="17" t="s">
        <v>82</v>
      </c>
    </row>
    <row r="203" spans="1:65" s="2" customFormat="1" ht="22.2" customHeight="1">
      <c r="A203" s="34"/>
      <c r="B203" s="35"/>
      <c r="C203" s="173" t="s">
        <v>355</v>
      </c>
      <c r="D203" s="173" t="s">
        <v>118</v>
      </c>
      <c r="E203" s="174" t="s">
        <v>356</v>
      </c>
      <c r="F203" s="175" t="s">
        <v>357</v>
      </c>
      <c r="G203" s="176" t="s">
        <v>179</v>
      </c>
      <c r="H203" s="177">
        <v>42.287999999999997</v>
      </c>
      <c r="I203" s="178"/>
      <c r="J203" s="179">
        <f>ROUND(I203*H203,2)</f>
        <v>0</v>
      </c>
      <c r="K203" s="175" t="s">
        <v>122</v>
      </c>
      <c r="L203" s="39"/>
      <c r="M203" s="180" t="s">
        <v>19</v>
      </c>
      <c r="N203" s="181" t="s">
        <v>43</v>
      </c>
      <c r="O203" s="64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4" t="s">
        <v>123</v>
      </c>
      <c r="AT203" s="184" t="s">
        <v>118</v>
      </c>
      <c r="AU203" s="184" t="s">
        <v>82</v>
      </c>
      <c r="AY203" s="17" t="s">
        <v>116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7" t="s">
        <v>80</v>
      </c>
      <c r="BK203" s="185">
        <f>ROUND(I203*H203,2)</f>
        <v>0</v>
      </c>
      <c r="BL203" s="17" t="s">
        <v>123</v>
      </c>
      <c r="BM203" s="184" t="s">
        <v>358</v>
      </c>
    </row>
    <row r="204" spans="1:65" s="2" customFormat="1" ht="10.199999999999999">
      <c r="A204" s="34"/>
      <c r="B204" s="35"/>
      <c r="C204" s="36"/>
      <c r="D204" s="186" t="s">
        <v>125</v>
      </c>
      <c r="E204" s="36"/>
      <c r="F204" s="187" t="s">
        <v>359</v>
      </c>
      <c r="G204" s="36"/>
      <c r="H204" s="36"/>
      <c r="I204" s="188"/>
      <c r="J204" s="36"/>
      <c r="K204" s="36"/>
      <c r="L204" s="39"/>
      <c r="M204" s="189"/>
      <c r="N204" s="190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125</v>
      </c>
      <c r="AU204" s="17" t="s">
        <v>82</v>
      </c>
    </row>
    <row r="205" spans="1:65" s="13" customFormat="1" ht="10.199999999999999">
      <c r="B205" s="191"/>
      <c r="C205" s="192"/>
      <c r="D205" s="193" t="s">
        <v>127</v>
      </c>
      <c r="E205" s="194" t="s">
        <v>19</v>
      </c>
      <c r="F205" s="195" t="s">
        <v>360</v>
      </c>
      <c r="G205" s="192"/>
      <c r="H205" s="196">
        <v>42.287999999999997</v>
      </c>
      <c r="I205" s="197"/>
      <c r="J205" s="192"/>
      <c r="K205" s="192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127</v>
      </c>
      <c r="AU205" s="202" t="s">
        <v>82</v>
      </c>
      <c r="AV205" s="13" t="s">
        <v>82</v>
      </c>
      <c r="AW205" s="13" t="s">
        <v>33</v>
      </c>
      <c r="AX205" s="13" t="s">
        <v>80</v>
      </c>
      <c r="AY205" s="202" t="s">
        <v>116</v>
      </c>
    </row>
    <row r="206" spans="1:65" s="2" customFormat="1" ht="14.4" customHeight="1">
      <c r="A206" s="34"/>
      <c r="B206" s="35"/>
      <c r="C206" s="173" t="s">
        <v>361</v>
      </c>
      <c r="D206" s="173" t="s">
        <v>118</v>
      </c>
      <c r="E206" s="174" t="s">
        <v>362</v>
      </c>
      <c r="F206" s="175" t="s">
        <v>363</v>
      </c>
      <c r="G206" s="176" t="s">
        <v>179</v>
      </c>
      <c r="H206" s="177">
        <v>1.762</v>
      </c>
      <c r="I206" s="178"/>
      <c r="J206" s="179">
        <f>ROUND(I206*H206,2)</f>
        <v>0</v>
      </c>
      <c r="K206" s="175" t="s">
        <v>122</v>
      </c>
      <c r="L206" s="39"/>
      <c r="M206" s="180" t="s">
        <v>19</v>
      </c>
      <c r="N206" s="181" t="s">
        <v>43</v>
      </c>
      <c r="O206" s="64"/>
      <c r="P206" s="182">
        <f>O206*H206</f>
        <v>0</v>
      </c>
      <c r="Q206" s="182">
        <v>0</v>
      </c>
      <c r="R206" s="182">
        <f>Q206*H206</f>
        <v>0</v>
      </c>
      <c r="S206" s="182">
        <v>0</v>
      </c>
      <c r="T206" s="18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4" t="s">
        <v>123</v>
      </c>
      <c r="AT206" s="184" t="s">
        <v>118</v>
      </c>
      <c r="AU206" s="184" t="s">
        <v>82</v>
      </c>
      <c r="AY206" s="17" t="s">
        <v>116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7" t="s">
        <v>80</v>
      </c>
      <c r="BK206" s="185">
        <f>ROUND(I206*H206,2)</f>
        <v>0</v>
      </c>
      <c r="BL206" s="17" t="s">
        <v>123</v>
      </c>
      <c r="BM206" s="184" t="s">
        <v>364</v>
      </c>
    </row>
    <row r="207" spans="1:65" s="2" customFormat="1" ht="10.199999999999999">
      <c r="A207" s="34"/>
      <c r="B207" s="35"/>
      <c r="C207" s="36"/>
      <c r="D207" s="186" t="s">
        <v>125</v>
      </c>
      <c r="E207" s="36"/>
      <c r="F207" s="187" t="s">
        <v>365</v>
      </c>
      <c r="G207" s="36"/>
      <c r="H207" s="36"/>
      <c r="I207" s="188"/>
      <c r="J207" s="36"/>
      <c r="K207" s="36"/>
      <c r="L207" s="39"/>
      <c r="M207" s="189"/>
      <c r="N207" s="190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125</v>
      </c>
      <c r="AU207" s="17" t="s">
        <v>82</v>
      </c>
    </row>
    <row r="208" spans="1:65" s="2" customFormat="1" ht="22.2" customHeight="1">
      <c r="A208" s="34"/>
      <c r="B208" s="35"/>
      <c r="C208" s="173" t="s">
        <v>366</v>
      </c>
      <c r="D208" s="173" t="s">
        <v>118</v>
      </c>
      <c r="E208" s="174" t="s">
        <v>367</v>
      </c>
      <c r="F208" s="175" t="s">
        <v>368</v>
      </c>
      <c r="G208" s="176" t="s">
        <v>179</v>
      </c>
      <c r="H208" s="177">
        <v>1.1499999999999999</v>
      </c>
      <c r="I208" s="178"/>
      <c r="J208" s="179">
        <f>ROUND(I208*H208,2)</f>
        <v>0</v>
      </c>
      <c r="K208" s="175" t="s">
        <v>122</v>
      </c>
      <c r="L208" s="39"/>
      <c r="M208" s="180" t="s">
        <v>19</v>
      </c>
      <c r="N208" s="181" t="s">
        <v>43</v>
      </c>
      <c r="O208" s="64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4" t="s">
        <v>123</v>
      </c>
      <c r="AT208" s="184" t="s">
        <v>118</v>
      </c>
      <c r="AU208" s="184" t="s">
        <v>82</v>
      </c>
      <c r="AY208" s="17" t="s">
        <v>116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80</v>
      </c>
      <c r="BK208" s="185">
        <f>ROUND(I208*H208,2)</f>
        <v>0</v>
      </c>
      <c r="BL208" s="17" t="s">
        <v>123</v>
      </c>
      <c r="BM208" s="184" t="s">
        <v>369</v>
      </c>
    </row>
    <row r="209" spans="1:65" s="2" customFormat="1" ht="10.199999999999999">
      <c r="A209" s="34"/>
      <c r="B209" s="35"/>
      <c r="C209" s="36"/>
      <c r="D209" s="186" t="s">
        <v>125</v>
      </c>
      <c r="E209" s="36"/>
      <c r="F209" s="187" t="s">
        <v>370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125</v>
      </c>
      <c r="AU209" s="17" t="s">
        <v>82</v>
      </c>
    </row>
    <row r="210" spans="1:65" s="13" customFormat="1" ht="10.199999999999999">
      <c r="B210" s="191"/>
      <c r="C210" s="192"/>
      <c r="D210" s="193" t="s">
        <v>127</v>
      </c>
      <c r="E210" s="194" t="s">
        <v>19</v>
      </c>
      <c r="F210" s="195" t="s">
        <v>371</v>
      </c>
      <c r="G210" s="192"/>
      <c r="H210" s="196">
        <v>1.1499999999999999</v>
      </c>
      <c r="I210" s="197"/>
      <c r="J210" s="192"/>
      <c r="K210" s="192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127</v>
      </c>
      <c r="AU210" s="202" t="s">
        <v>82</v>
      </c>
      <c r="AV210" s="13" t="s">
        <v>82</v>
      </c>
      <c r="AW210" s="13" t="s">
        <v>33</v>
      </c>
      <c r="AX210" s="13" t="s">
        <v>80</v>
      </c>
      <c r="AY210" s="202" t="s">
        <v>116</v>
      </c>
    </row>
    <row r="211" spans="1:65" s="2" customFormat="1" ht="22.2" customHeight="1">
      <c r="A211" s="34"/>
      <c r="B211" s="35"/>
      <c r="C211" s="173" t="s">
        <v>372</v>
      </c>
      <c r="D211" s="173" t="s">
        <v>118</v>
      </c>
      <c r="E211" s="174" t="s">
        <v>373</v>
      </c>
      <c r="F211" s="175" t="s">
        <v>178</v>
      </c>
      <c r="G211" s="176" t="s">
        <v>179</v>
      </c>
      <c r="H211" s="177">
        <v>0.34799999999999998</v>
      </c>
      <c r="I211" s="178"/>
      <c r="J211" s="179">
        <f>ROUND(I211*H211,2)</f>
        <v>0</v>
      </c>
      <c r="K211" s="175" t="s">
        <v>122</v>
      </c>
      <c r="L211" s="39"/>
      <c r="M211" s="180" t="s">
        <v>19</v>
      </c>
      <c r="N211" s="181" t="s">
        <v>43</v>
      </c>
      <c r="O211" s="64"/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4" t="s">
        <v>123</v>
      </c>
      <c r="AT211" s="184" t="s">
        <v>118</v>
      </c>
      <c r="AU211" s="184" t="s">
        <v>82</v>
      </c>
      <c r="AY211" s="17" t="s">
        <v>116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7" t="s">
        <v>80</v>
      </c>
      <c r="BK211" s="185">
        <f>ROUND(I211*H211,2)</f>
        <v>0</v>
      </c>
      <c r="BL211" s="17" t="s">
        <v>123</v>
      </c>
      <c r="BM211" s="184" t="s">
        <v>374</v>
      </c>
    </row>
    <row r="212" spans="1:65" s="2" customFormat="1" ht="10.199999999999999">
      <c r="A212" s="34"/>
      <c r="B212" s="35"/>
      <c r="C212" s="36"/>
      <c r="D212" s="186" t="s">
        <v>125</v>
      </c>
      <c r="E212" s="36"/>
      <c r="F212" s="187" t="s">
        <v>375</v>
      </c>
      <c r="G212" s="36"/>
      <c r="H212" s="36"/>
      <c r="I212" s="188"/>
      <c r="J212" s="36"/>
      <c r="K212" s="36"/>
      <c r="L212" s="39"/>
      <c r="M212" s="189"/>
      <c r="N212" s="190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125</v>
      </c>
      <c r="AU212" s="17" t="s">
        <v>82</v>
      </c>
    </row>
    <row r="213" spans="1:65" s="2" customFormat="1" ht="22.2" customHeight="1">
      <c r="A213" s="34"/>
      <c r="B213" s="35"/>
      <c r="C213" s="173" t="s">
        <v>376</v>
      </c>
      <c r="D213" s="173" t="s">
        <v>118</v>
      </c>
      <c r="E213" s="174" t="s">
        <v>377</v>
      </c>
      <c r="F213" s="175" t="s">
        <v>378</v>
      </c>
      <c r="G213" s="176" t="s">
        <v>179</v>
      </c>
      <c r="H213" s="177">
        <v>0.26400000000000001</v>
      </c>
      <c r="I213" s="178"/>
      <c r="J213" s="179">
        <f>ROUND(I213*H213,2)</f>
        <v>0</v>
      </c>
      <c r="K213" s="175" t="s">
        <v>122</v>
      </c>
      <c r="L213" s="39"/>
      <c r="M213" s="180" t="s">
        <v>19</v>
      </c>
      <c r="N213" s="181" t="s">
        <v>43</v>
      </c>
      <c r="O213" s="64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4" t="s">
        <v>123</v>
      </c>
      <c r="AT213" s="184" t="s">
        <v>118</v>
      </c>
      <c r="AU213" s="184" t="s">
        <v>82</v>
      </c>
      <c r="AY213" s="17" t="s">
        <v>116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80</v>
      </c>
      <c r="BK213" s="185">
        <f>ROUND(I213*H213,2)</f>
        <v>0</v>
      </c>
      <c r="BL213" s="17" t="s">
        <v>123</v>
      </c>
      <c r="BM213" s="184" t="s">
        <v>379</v>
      </c>
    </row>
    <row r="214" spans="1:65" s="2" customFormat="1" ht="10.199999999999999">
      <c r="A214" s="34"/>
      <c r="B214" s="35"/>
      <c r="C214" s="36"/>
      <c r="D214" s="186" t="s">
        <v>125</v>
      </c>
      <c r="E214" s="36"/>
      <c r="F214" s="187" t="s">
        <v>380</v>
      </c>
      <c r="G214" s="36"/>
      <c r="H214" s="36"/>
      <c r="I214" s="188"/>
      <c r="J214" s="36"/>
      <c r="K214" s="36"/>
      <c r="L214" s="39"/>
      <c r="M214" s="189"/>
      <c r="N214" s="190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125</v>
      </c>
      <c r="AU214" s="17" t="s">
        <v>82</v>
      </c>
    </row>
    <row r="215" spans="1:65" s="12" customFormat="1" ht="22.8" customHeight="1">
      <c r="B215" s="157"/>
      <c r="C215" s="158"/>
      <c r="D215" s="159" t="s">
        <v>71</v>
      </c>
      <c r="E215" s="171" t="s">
        <v>381</v>
      </c>
      <c r="F215" s="171" t="s">
        <v>382</v>
      </c>
      <c r="G215" s="158"/>
      <c r="H215" s="158"/>
      <c r="I215" s="161"/>
      <c r="J215" s="172">
        <f>BK215</f>
        <v>0</v>
      </c>
      <c r="K215" s="158"/>
      <c r="L215" s="163"/>
      <c r="M215" s="164"/>
      <c r="N215" s="165"/>
      <c r="O215" s="165"/>
      <c r="P215" s="166">
        <f>SUM(P216:P217)</f>
        <v>0</v>
      </c>
      <c r="Q215" s="165"/>
      <c r="R215" s="166">
        <f>SUM(R216:R217)</f>
        <v>0</v>
      </c>
      <c r="S215" s="165"/>
      <c r="T215" s="167">
        <f>SUM(T216:T217)</f>
        <v>0</v>
      </c>
      <c r="AR215" s="168" t="s">
        <v>80</v>
      </c>
      <c r="AT215" s="169" t="s">
        <v>71</v>
      </c>
      <c r="AU215" s="169" t="s">
        <v>80</v>
      </c>
      <c r="AY215" s="168" t="s">
        <v>116</v>
      </c>
      <c r="BK215" s="170">
        <f>SUM(BK216:BK217)</f>
        <v>0</v>
      </c>
    </row>
    <row r="216" spans="1:65" s="2" customFormat="1" ht="22.2" customHeight="1">
      <c r="A216" s="34"/>
      <c r="B216" s="35"/>
      <c r="C216" s="173" t="s">
        <v>383</v>
      </c>
      <c r="D216" s="173" t="s">
        <v>118</v>
      </c>
      <c r="E216" s="174" t="s">
        <v>384</v>
      </c>
      <c r="F216" s="175" t="s">
        <v>385</v>
      </c>
      <c r="G216" s="176" t="s">
        <v>179</v>
      </c>
      <c r="H216" s="177">
        <v>23.448</v>
      </c>
      <c r="I216" s="178"/>
      <c r="J216" s="179">
        <f>ROUND(I216*H216,2)</f>
        <v>0</v>
      </c>
      <c r="K216" s="175" t="s">
        <v>122</v>
      </c>
      <c r="L216" s="39"/>
      <c r="M216" s="180" t="s">
        <v>19</v>
      </c>
      <c r="N216" s="181" t="s">
        <v>43</v>
      </c>
      <c r="O216" s="64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4" t="s">
        <v>123</v>
      </c>
      <c r="AT216" s="184" t="s">
        <v>118</v>
      </c>
      <c r="AU216" s="184" t="s">
        <v>82</v>
      </c>
      <c r="AY216" s="17" t="s">
        <v>116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7" t="s">
        <v>80</v>
      </c>
      <c r="BK216" s="185">
        <f>ROUND(I216*H216,2)</f>
        <v>0</v>
      </c>
      <c r="BL216" s="17" t="s">
        <v>123</v>
      </c>
      <c r="BM216" s="184" t="s">
        <v>386</v>
      </c>
    </row>
    <row r="217" spans="1:65" s="2" customFormat="1" ht="10.199999999999999">
      <c r="A217" s="34"/>
      <c r="B217" s="35"/>
      <c r="C217" s="36"/>
      <c r="D217" s="186" t="s">
        <v>125</v>
      </c>
      <c r="E217" s="36"/>
      <c r="F217" s="187" t="s">
        <v>387</v>
      </c>
      <c r="G217" s="36"/>
      <c r="H217" s="36"/>
      <c r="I217" s="188"/>
      <c r="J217" s="36"/>
      <c r="K217" s="36"/>
      <c r="L217" s="39"/>
      <c r="M217" s="224"/>
      <c r="N217" s="225"/>
      <c r="O217" s="226"/>
      <c r="P217" s="226"/>
      <c r="Q217" s="226"/>
      <c r="R217" s="226"/>
      <c r="S217" s="226"/>
      <c r="T217" s="227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125</v>
      </c>
      <c r="AU217" s="17" t="s">
        <v>82</v>
      </c>
    </row>
    <row r="218" spans="1:65" s="2" customFormat="1" ht="6.9" customHeight="1">
      <c r="A218" s="34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39"/>
      <c r="M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</row>
  </sheetData>
  <sheetProtection algorithmName="SHA-512" hashValue="LUU4V1Jtp8+C3kxoeNN0D+klOToZCBSjAw2n5MGzh9Jq/knowsCzuJWBcGyM0B6CJotNmPyF4cB4ncSPBlsRFw==" saltValue="2XdUs7ir8beXboO5MiueWFFYEfoGzksrN1cpbxDOvM4X0cpc54eDrEaZLpXkm+8vvq9beqCuJ/3lOAlb7tJKAQ==" spinCount="100000" sheet="1" objects="1" scenarios="1" formatColumns="0" formatRows="0" autoFilter="0"/>
  <autoFilter ref="C86:K217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/>
    <hyperlink ref="F94" r:id="rId2"/>
    <hyperlink ref="F97" r:id="rId3"/>
    <hyperlink ref="F100" r:id="rId4"/>
    <hyperlink ref="F103" r:id="rId5"/>
    <hyperlink ref="F106" r:id="rId6"/>
    <hyperlink ref="F109" r:id="rId7"/>
    <hyperlink ref="F112" r:id="rId8"/>
    <hyperlink ref="F115" r:id="rId9"/>
    <hyperlink ref="F118" r:id="rId10"/>
    <hyperlink ref="F121" r:id="rId11"/>
    <hyperlink ref="F123" r:id="rId12"/>
    <hyperlink ref="F127" r:id="rId13"/>
    <hyperlink ref="F131" r:id="rId14"/>
    <hyperlink ref="F136" r:id="rId15"/>
    <hyperlink ref="F139" r:id="rId16"/>
    <hyperlink ref="F142" r:id="rId17"/>
    <hyperlink ref="F145" r:id="rId18"/>
    <hyperlink ref="F151" r:id="rId19"/>
    <hyperlink ref="F154" r:id="rId20"/>
    <hyperlink ref="F159" r:id="rId21"/>
    <hyperlink ref="F164" r:id="rId22"/>
    <hyperlink ref="F167" r:id="rId23"/>
    <hyperlink ref="F172" r:id="rId24"/>
    <hyperlink ref="F177" r:id="rId25"/>
    <hyperlink ref="F182" r:id="rId26"/>
    <hyperlink ref="F191" r:id="rId27"/>
    <hyperlink ref="F194" r:id="rId28"/>
    <hyperlink ref="F197" r:id="rId29"/>
    <hyperlink ref="F202" r:id="rId30"/>
    <hyperlink ref="F204" r:id="rId31"/>
    <hyperlink ref="F207" r:id="rId32"/>
    <hyperlink ref="F209" r:id="rId33"/>
    <hyperlink ref="F212" r:id="rId34"/>
    <hyperlink ref="F214" r:id="rId35"/>
    <hyperlink ref="F217" r:id="rId3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2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7" t="s">
        <v>85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" customHeight="1">
      <c r="B4" s="20"/>
      <c r="D4" s="103" t="s">
        <v>86</v>
      </c>
      <c r="L4" s="20"/>
      <c r="M4" s="104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4.4" customHeight="1">
      <c r="B7" s="20"/>
      <c r="E7" s="349" t="str">
        <f>'Rekapitulace stavby'!K6</f>
        <v>ZŠ Krušnohorská K.Vary -oplocení, chodníky, dopadová plocha hřiště</v>
      </c>
      <c r="F7" s="350"/>
      <c r="G7" s="350"/>
      <c r="H7" s="350"/>
      <c r="L7" s="20"/>
    </row>
    <row r="8" spans="1:46" s="2" customFormat="1" ht="12" customHeight="1">
      <c r="A8" s="34"/>
      <c r="B8" s="39"/>
      <c r="C8" s="34"/>
      <c r="D8" s="105" t="s">
        <v>87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5.6" customHeight="1">
      <c r="A9" s="34"/>
      <c r="B9" s="39"/>
      <c r="C9" s="34"/>
      <c r="D9" s="34"/>
      <c r="E9" s="351" t="s">
        <v>388</v>
      </c>
      <c r="F9" s="352"/>
      <c r="G9" s="352"/>
      <c r="H9" s="352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5. 2. 2023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3" t="str">
        <f>'Rekapitulace stavby'!E14</f>
        <v>Vyplň údaj</v>
      </c>
      <c r="F18" s="354"/>
      <c r="G18" s="354"/>
      <c r="H18" s="354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4.4" customHeight="1">
      <c r="A27" s="109"/>
      <c r="B27" s="110"/>
      <c r="C27" s="109"/>
      <c r="D27" s="109"/>
      <c r="E27" s="355" t="s">
        <v>19</v>
      </c>
      <c r="F27" s="355"/>
      <c r="G27" s="355"/>
      <c r="H27" s="355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16" t="s">
        <v>42</v>
      </c>
      <c r="E33" s="105" t="s">
        <v>43</v>
      </c>
      <c r="F33" s="117">
        <f>ROUND((SUM(BE82:BE91)),  2)</f>
        <v>0</v>
      </c>
      <c r="G33" s="34"/>
      <c r="H33" s="34"/>
      <c r="I33" s="118">
        <v>0.21</v>
      </c>
      <c r="J33" s="117">
        <f>ROUND(((SUM(BE82:BE91))*I33),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5" t="s">
        <v>44</v>
      </c>
      <c r="F34" s="117">
        <f>ROUND((SUM(BF82:BF91)),  2)</f>
        <v>0</v>
      </c>
      <c r="G34" s="34"/>
      <c r="H34" s="34"/>
      <c r="I34" s="118">
        <v>0.15</v>
      </c>
      <c r="J34" s="117">
        <f>ROUND(((SUM(BF82:BF91))*I34),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45</v>
      </c>
      <c r="F35" s="117">
        <f>ROUND((SUM(BG82:BG91)),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46</v>
      </c>
      <c r="F36" s="117">
        <f>ROUND((SUM(BH82:BH91)),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47</v>
      </c>
      <c r="F37" s="117">
        <f>ROUND((SUM(BI82:BI91)),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89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4.4" customHeight="1">
      <c r="A48" s="34"/>
      <c r="B48" s="35"/>
      <c r="C48" s="36"/>
      <c r="D48" s="36"/>
      <c r="E48" s="356" t="str">
        <f>E7</f>
        <v>ZŠ Krušnohorská K.Vary -oplocení, chodníky, dopadová plocha hřiště</v>
      </c>
      <c r="F48" s="357"/>
      <c r="G48" s="357"/>
      <c r="H48" s="357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5.6" customHeight="1">
      <c r="A50" s="34"/>
      <c r="B50" s="35"/>
      <c r="C50" s="36"/>
      <c r="D50" s="36"/>
      <c r="E50" s="328" t="str">
        <f>E9</f>
        <v>07 - Vedlejší rozpočtové náklady</v>
      </c>
      <c r="F50" s="358"/>
      <c r="G50" s="358"/>
      <c r="H50" s="358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5. 2. 2023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6.4" customHeight="1">
      <c r="A54" s="34"/>
      <c r="B54" s="35"/>
      <c r="C54" s="29" t="s">
        <v>25</v>
      </c>
      <c r="D54" s="36"/>
      <c r="E54" s="36"/>
      <c r="F54" s="27" t="str">
        <f>E15</f>
        <v>Statutární město K.Vary</v>
      </c>
      <c r="G54" s="36"/>
      <c r="H54" s="36"/>
      <c r="I54" s="29" t="s">
        <v>31</v>
      </c>
      <c r="J54" s="32" t="str">
        <f>E21</f>
        <v>Anna Dindáková, Staré Sedlo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6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Šimková Dita, K.vary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90</v>
      </c>
      <c r="D57" s="131"/>
      <c r="E57" s="131"/>
      <c r="F57" s="131"/>
      <c r="G57" s="131"/>
      <c r="H57" s="131"/>
      <c r="I57" s="131"/>
      <c r="J57" s="132" t="s">
        <v>91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92</v>
      </c>
    </row>
    <row r="60" spans="1:47" s="9" customFormat="1" ht="24.9" customHeight="1">
      <c r="B60" s="134"/>
      <c r="C60" s="135"/>
      <c r="D60" s="136" t="s">
        <v>389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10" customFormat="1" ht="19.95" customHeight="1">
      <c r="B61" s="140"/>
      <c r="C61" s="141"/>
      <c r="D61" s="142" t="s">
        <v>390</v>
      </c>
      <c r="E61" s="143"/>
      <c r="F61" s="143"/>
      <c r="G61" s="143"/>
      <c r="H61" s="143"/>
      <c r="I61" s="143"/>
      <c r="J61" s="144">
        <f>J84</f>
        <v>0</v>
      </c>
      <c r="K61" s="141"/>
      <c r="L61" s="145"/>
    </row>
    <row r="62" spans="1:47" s="10" customFormat="1" ht="19.95" customHeight="1">
      <c r="B62" s="140"/>
      <c r="C62" s="141"/>
      <c r="D62" s="142" t="s">
        <v>391</v>
      </c>
      <c r="E62" s="143"/>
      <c r="F62" s="143"/>
      <c r="G62" s="143"/>
      <c r="H62" s="143"/>
      <c r="I62" s="143"/>
      <c r="J62" s="144">
        <f>J89</f>
        <v>0</v>
      </c>
      <c r="K62" s="141"/>
      <c r="L62" s="145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" customHeight="1">
      <c r="A69" s="34"/>
      <c r="B69" s="35"/>
      <c r="C69" s="23" t="s">
        <v>101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4.4" customHeight="1">
      <c r="A72" s="34"/>
      <c r="B72" s="35"/>
      <c r="C72" s="36"/>
      <c r="D72" s="36"/>
      <c r="E72" s="356" t="str">
        <f>E7</f>
        <v>ZŠ Krušnohorská K.Vary -oplocení, chodníky, dopadová plocha hřiště</v>
      </c>
      <c r="F72" s="357"/>
      <c r="G72" s="357"/>
      <c r="H72" s="357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87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5.6" customHeight="1">
      <c r="A74" s="34"/>
      <c r="B74" s="35"/>
      <c r="C74" s="36"/>
      <c r="D74" s="36"/>
      <c r="E74" s="328" t="str">
        <f>E9</f>
        <v>07 - Vedlejší rozpočtové náklady</v>
      </c>
      <c r="F74" s="358"/>
      <c r="G74" s="358"/>
      <c r="H74" s="358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29" t="s">
        <v>23</v>
      </c>
      <c r="J76" s="59" t="str">
        <f>IF(J12="","",J12)</f>
        <v>5. 2. 2023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6.4" customHeight="1">
      <c r="A78" s="34"/>
      <c r="B78" s="35"/>
      <c r="C78" s="29" t="s">
        <v>25</v>
      </c>
      <c r="D78" s="36"/>
      <c r="E78" s="36"/>
      <c r="F78" s="27" t="str">
        <f>E15</f>
        <v>Statutární město K.Vary</v>
      </c>
      <c r="G78" s="36"/>
      <c r="H78" s="36"/>
      <c r="I78" s="29" t="s">
        <v>31</v>
      </c>
      <c r="J78" s="32" t="str">
        <f>E21</f>
        <v>Anna Dindáková, Staré Sedlo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6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>Šimková Dita, K.vary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46"/>
      <c r="B81" s="147"/>
      <c r="C81" s="148" t="s">
        <v>102</v>
      </c>
      <c r="D81" s="149" t="s">
        <v>57</v>
      </c>
      <c r="E81" s="149" t="s">
        <v>53</v>
      </c>
      <c r="F81" s="149" t="s">
        <v>54</v>
      </c>
      <c r="G81" s="149" t="s">
        <v>103</v>
      </c>
      <c r="H81" s="149" t="s">
        <v>104</v>
      </c>
      <c r="I81" s="149" t="s">
        <v>105</v>
      </c>
      <c r="J81" s="149" t="s">
        <v>91</v>
      </c>
      <c r="K81" s="150" t="s">
        <v>106</v>
      </c>
      <c r="L81" s="151"/>
      <c r="M81" s="68" t="s">
        <v>19</v>
      </c>
      <c r="N81" s="69" t="s">
        <v>42</v>
      </c>
      <c r="O81" s="69" t="s">
        <v>107</v>
      </c>
      <c r="P81" s="69" t="s">
        <v>108</v>
      </c>
      <c r="Q81" s="69" t="s">
        <v>109</v>
      </c>
      <c r="R81" s="69" t="s">
        <v>110</v>
      </c>
      <c r="S81" s="69" t="s">
        <v>111</v>
      </c>
      <c r="T81" s="70" t="s">
        <v>112</v>
      </c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pans="1:65" s="2" customFormat="1" ht="22.8" customHeight="1">
      <c r="A82" s="34"/>
      <c r="B82" s="35"/>
      <c r="C82" s="75" t="s">
        <v>113</v>
      </c>
      <c r="D82" s="36"/>
      <c r="E82" s="36"/>
      <c r="F82" s="36"/>
      <c r="G82" s="36"/>
      <c r="H82" s="36"/>
      <c r="I82" s="36"/>
      <c r="J82" s="152">
        <f>BK82</f>
        <v>0</v>
      </c>
      <c r="K82" s="36"/>
      <c r="L82" s="39"/>
      <c r="M82" s="71"/>
      <c r="N82" s="153"/>
      <c r="O82" s="72"/>
      <c r="P82" s="154">
        <f>P83</f>
        <v>0</v>
      </c>
      <c r="Q82" s="72"/>
      <c r="R82" s="154">
        <f>R83</f>
        <v>0</v>
      </c>
      <c r="S82" s="72"/>
      <c r="T82" s="155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71</v>
      </c>
      <c r="AU82" s="17" t="s">
        <v>92</v>
      </c>
      <c r="BK82" s="156">
        <f>BK83</f>
        <v>0</v>
      </c>
    </row>
    <row r="83" spans="1:65" s="12" customFormat="1" ht="25.95" customHeight="1">
      <c r="B83" s="157"/>
      <c r="C83" s="158"/>
      <c r="D83" s="159" t="s">
        <v>71</v>
      </c>
      <c r="E83" s="160" t="s">
        <v>392</v>
      </c>
      <c r="F83" s="160" t="s">
        <v>84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P84+P89</f>
        <v>0</v>
      </c>
      <c r="Q83" s="165"/>
      <c r="R83" s="166">
        <f>R84+R89</f>
        <v>0</v>
      </c>
      <c r="S83" s="165"/>
      <c r="T83" s="167">
        <f>T84+T89</f>
        <v>0</v>
      </c>
      <c r="AR83" s="168" t="s">
        <v>145</v>
      </c>
      <c r="AT83" s="169" t="s">
        <v>71</v>
      </c>
      <c r="AU83" s="169" t="s">
        <v>72</v>
      </c>
      <c r="AY83" s="168" t="s">
        <v>116</v>
      </c>
      <c r="BK83" s="170">
        <f>BK84+BK89</f>
        <v>0</v>
      </c>
    </row>
    <row r="84" spans="1:65" s="12" customFormat="1" ht="22.8" customHeight="1">
      <c r="B84" s="157"/>
      <c r="C84" s="158"/>
      <c r="D84" s="159" t="s">
        <v>71</v>
      </c>
      <c r="E84" s="171" t="s">
        <v>393</v>
      </c>
      <c r="F84" s="171" t="s">
        <v>394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SUM(P85:P88)</f>
        <v>0</v>
      </c>
      <c r="Q84" s="165"/>
      <c r="R84" s="166">
        <f>SUM(R85:R88)</f>
        <v>0</v>
      </c>
      <c r="S84" s="165"/>
      <c r="T84" s="167">
        <f>SUM(T85:T88)</f>
        <v>0</v>
      </c>
      <c r="AR84" s="168" t="s">
        <v>145</v>
      </c>
      <c r="AT84" s="169" t="s">
        <v>71</v>
      </c>
      <c r="AU84" s="169" t="s">
        <v>80</v>
      </c>
      <c r="AY84" s="168" t="s">
        <v>116</v>
      </c>
      <c r="BK84" s="170">
        <f>SUM(BK85:BK88)</f>
        <v>0</v>
      </c>
    </row>
    <row r="85" spans="1:65" s="2" customFormat="1" ht="14.4" customHeight="1">
      <c r="A85" s="34"/>
      <c r="B85" s="35"/>
      <c r="C85" s="173" t="s">
        <v>80</v>
      </c>
      <c r="D85" s="173" t="s">
        <v>118</v>
      </c>
      <c r="E85" s="174" t="s">
        <v>395</v>
      </c>
      <c r="F85" s="175" t="s">
        <v>396</v>
      </c>
      <c r="G85" s="176" t="s">
        <v>346</v>
      </c>
      <c r="H85" s="177">
        <v>1</v>
      </c>
      <c r="I85" s="178"/>
      <c r="J85" s="179">
        <f>ROUND(I85*H85,2)</f>
        <v>0</v>
      </c>
      <c r="K85" s="175" t="s">
        <v>122</v>
      </c>
      <c r="L85" s="39"/>
      <c r="M85" s="180" t="s">
        <v>19</v>
      </c>
      <c r="N85" s="181" t="s">
        <v>43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397</v>
      </c>
      <c r="AT85" s="184" t="s">
        <v>118</v>
      </c>
      <c r="AU85" s="184" t="s">
        <v>82</v>
      </c>
      <c r="AY85" s="17" t="s">
        <v>116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7" t="s">
        <v>80</v>
      </c>
      <c r="BK85" s="185">
        <f>ROUND(I85*H85,2)</f>
        <v>0</v>
      </c>
      <c r="BL85" s="17" t="s">
        <v>397</v>
      </c>
      <c r="BM85" s="184" t="s">
        <v>398</v>
      </c>
    </row>
    <row r="86" spans="1:65" s="2" customFormat="1" ht="10.199999999999999">
      <c r="A86" s="34"/>
      <c r="B86" s="35"/>
      <c r="C86" s="36"/>
      <c r="D86" s="186" t="s">
        <v>125</v>
      </c>
      <c r="E86" s="36"/>
      <c r="F86" s="187" t="s">
        <v>399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125</v>
      </c>
      <c r="AU86" s="17" t="s">
        <v>82</v>
      </c>
    </row>
    <row r="87" spans="1:65" s="2" customFormat="1" ht="14.4" customHeight="1">
      <c r="A87" s="34"/>
      <c r="B87" s="35"/>
      <c r="C87" s="173" t="s">
        <v>82</v>
      </c>
      <c r="D87" s="173" t="s">
        <v>118</v>
      </c>
      <c r="E87" s="174" t="s">
        <v>400</v>
      </c>
      <c r="F87" s="175" t="s">
        <v>401</v>
      </c>
      <c r="G87" s="176" t="s">
        <v>346</v>
      </c>
      <c r="H87" s="177">
        <v>1</v>
      </c>
      <c r="I87" s="178"/>
      <c r="J87" s="179">
        <f>ROUND(I87*H87,2)</f>
        <v>0</v>
      </c>
      <c r="K87" s="175" t="s">
        <v>122</v>
      </c>
      <c r="L87" s="39"/>
      <c r="M87" s="180" t="s">
        <v>19</v>
      </c>
      <c r="N87" s="181" t="s">
        <v>43</v>
      </c>
      <c r="O87" s="64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397</v>
      </c>
      <c r="AT87" s="184" t="s">
        <v>118</v>
      </c>
      <c r="AU87" s="184" t="s">
        <v>82</v>
      </c>
      <c r="AY87" s="17" t="s">
        <v>116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7" t="s">
        <v>80</v>
      </c>
      <c r="BK87" s="185">
        <f>ROUND(I87*H87,2)</f>
        <v>0</v>
      </c>
      <c r="BL87" s="17" t="s">
        <v>397</v>
      </c>
      <c r="BM87" s="184" t="s">
        <v>402</v>
      </c>
    </row>
    <row r="88" spans="1:65" s="2" customFormat="1" ht="10.199999999999999">
      <c r="A88" s="34"/>
      <c r="B88" s="35"/>
      <c r="C88" s="36"/>
      <c r="D88" s="186" t="s">
        <v>125</v>
      </c>
      <c r="E88" s="36"/>
      <c r="F88" s="187" t="s">
        <v>403</v>
      </c>
      <c r="G88" s="36"/>
      <c r="H88" s="36"/>
      <c r="I88" s="188"/>
      <c r="J88" s="36"/>
      <c r="K88" s="36"/>
      <c r="L88" s="39"/>
      <c r="M88" s="189"/>
      <c r="N88" s="190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125</v>
      </c>
      <c r="AU88" s="17" t="s">
        <v>82</v>
      </c>
    </row>
    <row r="89" spans="1:65" s="12" customFormat="1" ht="22.8" customHeight="1">
      <c r="B89" s="157"/>
      <c r="C89" s="158"/>
      <c r="D89" s="159" t="s">
        <v>71</v>
      </c>
      <c r="E89" s="171" t="s">
        <v>404</v>
      </c>
      <c r="F89" s="171" t="s">
        <v>405</v>
      </c>
      <c r="G89" s="158"/>
      <c r="H89" s="158"/>
      <c r="I89" s="161"/>
      <c r="J89" s="172">
        <f>BK89</f>
        <v>0</v>
      </c>
      <c r="K89" s="158"/>
      <c r="L89" s="163"/>
      <c r="M89" s="164"/>
      <c r="N89" s="165"/>
      <c r="O89" s="165"/>
      <c r="P89" s="166">
        <f>SUM(P90:P91)</f>
        <v>0</v>
      </c>
      <c r="Q89" s="165"/>
      <c r="R89" s="166">
        <f>SUM(R90:R91)</f>
        <v>0</v>
      </c>
      <c r="S89" s="165"/>
      <c r="T89" s="167">
        <f>SUM(T90:T91)</f>
        <v>0</v>
      </c>
      <c r="AR89" s="168" t="s">
        <v>145</v>
      </c>
      <c r="AT89" s="169" t="s">
        <v>71</v>
      </c>
      <c r="AU89" s="169" t="s">
        <v>80</v>
      </c>
      <c r="AY89" s="168" t="s">
        <v>116</v>
      </c>
      <c r="BK89" s="170">
        <f>SUM(BK90:BK91)</f>
        <v>0</v>
      </c>
    </row>
    <row r="90" spans="1:65" s="2" customFormat="1" ht="14.4" customHeight="1">
      <c r="A90" s="34"/>
      <c r="B90" s="35"/>
      <c r="C90" s="173" t="s">
        <v>133</v>
      </c>
      <c r="D90" s="173" t="s">
        <v>118</v>
      </c>
      <c r="E90" s="174" t="s">
        <v>406</v>
      </c>
      <c r="F90" s="175" t="s">
        <v>405</v>
      </c>
      <c r="G90" s="176" t="s">
        <v>346</v>
      </c>
      <c r="H90" s="177">
        <v>1</v>
      </c>
      <c r="I90" s="178"/>
      <c r="J90" s="179">
        <f>ROUND(I90*H90,2)</f>
        <v>0</v>
      </c>
      <c r="K90" s="175" t="s">
        <v>122</v>
      </c>
      <c r="L90" s="39"/>
      <c r="M90" s="180" t="s">
        <v>19</v>
      </c>
      <c r="N90" s="181" t="s">
        <v>43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397</v>
      </c>
      <c r="AT90" s="184" t="s">
        <v>118</v>
      </c>
      <c r="AU90" s="184" t="s">
        <v>82</v>
      </c>
      <c r="AY90" s="17" t="s">
        <v>116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80</v>
      </c>
      <c r="BK90" s="185">
        <f>ROUND(I90*H90,2)</f>
        <v>0</v>
      </c>
      <c r="BL90" s="17" t="s">
        <v>397</v>
      </c>
      <c r="BM90" s="184" t="s">
        <v>407</v>
      </c>
    </row>
    <row r="91" spans="1:65" s="2" customFormat="1" ht="10.199999999999999">
      <c r="A91" s="34"/>
      <c r="B91" s="35"/>
      <c r="C91" s="36"/>
      <c r="D91" s="186" t="s">
        <v>125</v>
      </c>
      <c r="E91" s="36"/>
      <c r="F91" s="187" t="s">
        <v>408</v>
      </c>
      <c r="G91" s="36"/>
      <c r="H91" s="36"/>
      <c r="I91" s="188"/>
      <c r="J91" s="36"/>
      <c r="K91" s="36"/>
      <c r="L91" s="39"/>
      <c r="M91" s="224"/>
      <c r="N91" s="225"/>
      <c r="O91" s="226"/>
      <c r="P91" s="226"/>
      <c r="Q91" s="226"/>
      <c r="R91" s="226"/>
      <c r="S91" s="226"/>
      <c r="T91" s="227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125</v>
      </c>
      <c r="AU91" s="17" t="s">
        <v>82</v>
      </c>
    </row>
    <row r="92" spans="1:65" s="2" customFormat="1" ht="6.9" customHeight="1">
      <c r="A92" s="34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39"/>
      <c r="M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</sheetData>
  <sheetProtection algorithmName="SHA-512" hashValue="vm++GSaVtqTRMOU2cCKCT1P+/REnVekGAc/p8z/h2slYrmZVZS0jJPbF4VY3/f3aWFaUMTefzUUt9R32t4gD7w==" saltValue="MPOudd45gfrY9Neqj20xhLztYDy+a1pcEzPcqK3db2pVNb/UfyZ1j+HxaVBdR6d1KnGZ7RzxU62Hnn+yvyYD4g==" spinCount="100000" sheet="1" objects="1" scenarios="1" formatColumns="0" formatRows="0" autoFilter="0"/>
  <autoFilter ref="C81:K91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/>
    <hyperlink ref="F88" r:id="rId2"/>
    <hyperlink ref="F91" r:id="rId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28" customWidth="1"/>
    <col min="2" max="2" width="1.7109375" style="228" customWidth="1"/>
    <col min="3" max="4" width="5" style="228" customWidth="1"/>
    <col min="5" max="5" width="11.7109375" style="228" customWidth="1"/>
    <col min="6" max="6" width="9.140625" style="228" customWidth="1"/>
    <col min="7" max="7" width="5" style="228" customWidth="1"/>
    <col min="8" max="8" width="77.85546875" style="228" customWidth="1"/>
    <col min="9" max="10" width="20" style="228" customWidth="1"/>
    <col min="11" max="11" width="1.7109375" style="228" customWidth="1"/>
  </cols>
  <sheetData>
    <row r="1" spans="2:11" s="1" customFormat="1" ht="37.5" customHeight="1"/>
    <row r="2" spans="2:11" s="1" customFormat="1" ht="7.5" customHeight="1">
      <c r="B2" s="229"/>
      <c r="C2" s="230"/>
      <c r="D2" s="230"/>
      <c r="E2" s="230"/>
      <c r="F2" s="230"/>
      <c r="G2" s="230"/>
      <c r="H2" s="230"/>
      <c r="I2" s="230"/>
      <c r="J2" s="230"/>
      <c r="K2" s="231"/>
    </row>
    <row r="3" spans="2:11" s="15" customFormat="1" ht="45" customHeight="1">
      <c r="B3" s="232"/>
      <c r="C3" s="360" t="s">
        <v>409</v>
      </c>
      <c r="D3" s="360"/>
      <c r="E3" s="360"/>
      <c r="F3" s="360"/>
      <c r="G3" s="360"/>
      <c r="H3" s="360"/>
      <c r="I3" s="360"/>
      <c r="J3" s="360"/>
      <c r="K3" s="233"/>
    </row>
    <row r="4" spans="2:11" s="1" customFormat="1" ht="25.5" customHeight="1">
      <c r="B4" s="234"/>
      <c r="C4" s="365" t="s">
        <v>410</v>
      </c>
      <c r="D4" s="365"/>
      <c r="E4" s="365"/>
      <c r="F4" s="365"/>
      <c r="G4" s="365"/>
      <c r="H4" s="365"/>
      <c r="I4" s="365"/>
      <c r="J4" s="365"/>
      <c r="K4" s="235"/>
    </row>
    <row r="5" spans="2:11" s="1" customFormat="1" ht="5.25" customHeight="1">
      <c r="B5" s="234"/>
      <c r="C5" s="236"/>
      <c r="D5" s="236"/>
      <c r="E5" s="236"/>
      <c r="F5" s="236"/>
      <c r="G5" s="236"/>
      <c r="H5" s="236"/>
      <c r="I5" s="236"/>
      <c r="J5" s="236"/>
      <c r="K5" s="235"/>
    </row>
    <row r="6" spans="2:11" s="1" customFormat="1" ht="15" customHeight="1">
      <c r="B6" s="234"/>
      <c r="C6" s="364" t="s">
        <v>411</v>
      </c>
      <c r="D6" s="364"/>
      <c r="E6" s="364"/>
      <c r="F6" s="364"/>
      <c r="G6" s="364"/>
      <c r="H6" s="364"/>
      <c r="I6" s="364"/>
      <c r="J6" s="364"/>
      <c r="K6" s="235"/>
    </row>
    <row r="7" spans="2:11" s="1" customFormat="1" ht="15" customHeight="1">
      <c r="B7" s="238"/>
      <c r="C7" s="364" t="s">
        <v>412</v>
      </c>
      <c r="D7" s="364"/>
      <c r="E7" s="364"/>
      <c r="F7" s="364"/>
      <c r="G7" s="364"/>
      <c r="H7" s="364"/>
      <c r="I7" s="364"/>
      <c r="J7" s="364"/>
      <c r="K7" s="235"/>
    </row>
    <row r="8" spans="2:11" s="1" customFormat="1" ht="12.75" customHeight="1">
      <c r="B8" s="238"/>
      <c r="C8" s="237"/>
      <c r="D8" s="237"/>
      <c r="E8" s="237"/>
      <c r="F8" s="237"/>
      <c r="G8" s="237"/>
      <c r="H8" s="237"/>
      <c r="I8" s="237"/>
      <c r="J8" s="237"/>
      <c r="K8" s="235"/>
    </row>
    <row r="9" spans="2:11" s="1" customFormat="1" ht="15" customHeight="1">
      <c r="B9" s="238"/>
      <c r="C9" s="364" t="s">
        <v>413</v>
      </c>
      <c r="D9" s="364"/>
      <c r="E9" s="364"/>
      <c r="F9" s="364"/>
      <c r="G9" s="364"/>
      <c r="H9" s="364"/>
      <c r="I9" s="364"/>
      <c r="J9" s="364"/>
      <c r="K9" s="235"/>
    </row>
    <row r="10" spans="2:11" s="1" customFormat="1" ht="15" customHeight="1">
      <c r="B10" s="238"/>
      <c r="C10" s="237"/>
      <c r="D10" s="364" t="s">
        <v>414</v>
      </c>
      <c r="E10" s="364"/>
      <c r="F10" s="364"/>
      <c r="G10" s="364"/>
      <c r="H10" s="364"/>
      <c r="I10" s="364"/>
      <c r="J10" s="364"/>
      <c r="K10" s="235"/>
    </row>
    <row r="11" spans="2:11" s="1" customFormat="1" ht="15" customHeight="1">
      <c r="B11" s="238"/>
      <c r="C11" s="239"/>
      <c r="D11" s="364" t="s">
        <v>415</v>
      </c>
      <c r="E11" s="364"/>
      <c r="F11" s="364"/>
      <c r="G11" s="364"/>
      <c r="H11" s="364"/>
      <c r="I11" s="364"/>
      <c r="J11" s="364"/>
      <c r="K11" s="235"/>
    </row>
    <row r="12" spans="2:11" s="1" customFormat="1" ht="15" customHeight="1">
      <c r="B12" s="238"/>
      <c r="C12" s="239"/>
      <c r="D12" s="237"/>
      <c r="E12" s="237"/>
      <c r="F12" s="237"/>
      <c r="G12" s="237"/>
      <c r="H12" s="237"/>
      <c r="I12" s="237"/>
      <c r="J12" s="237"/>
      <c r="K12" s="235"/>
    </row>
    <row r="13" spans="2:11" s="1" customFormat="1" ht="15" customHeight="1">
      <c r="B13" s="238"/>
      <c r="C13" s="239"/>
      <c r="D13" s="240" t="s">
        <v>416</v>
      </c>
      <c r="E13" s="237"/>
      <c r="F13" s="237"/>
      <c r="G13" s="237"/>
      <c r="H13" s="237"/>
      <c r="I13" s="237"/>
      <c r="J13" s="237"/>
      <c r="K13" s="235"/>
    </row>
    <row r="14" spans="2:11" s="1" customFormat="1" ht="12.75" customHeight="1">
      <c r="B14" s="238"/>
      <c r="C14" s="239"/>
      <c r="D14" s="239"/>
      <c r="E14" s="239"/>
      <c r="F14" s="239"/>
      <c r="G14" s="239"/>
      <c r="H14" s="239"/>
      <c r="I14" s="239"/>
      <c r="J14" s="239"/>
      <c r="K14" s="235"/>
    </row>
    <row r="15" spans="2:11" s="1" customFormat="1" ht="15" customHeight="1">
      <c r="B15" s="238"/>
      <c r="C15" s="239"/>
      <c r="D15" s="364" t="s">
        <v>417</v>
      </c>
      <c r="E15" s="364"/>
      <c r="F15" s="364"/>
      <c r="G15" s="364"/>
      <c r="H15" s="364"/>
      <c r="I15" s="364"/>
      <c r="J15" s="364"/>
      <c r="K15" s="235"/>
    </row>
    <row r="16" spans="2:11" s="1" customFormat="1" ht="15" customHeight="1">
      <c r="B16" s="238"/>
      <c r="C16" s="239"/>
      <c r="D16" s="364" t="s">
        <v>418</v>
      </c>
      <c r="E16" s="364"/>
      <c r="F16" s="364"/>
      <c r="G16" s="364"/>
      <c r="H16" s="364"/>
      <c r="I16" s="364"/>
      <c r="J16" s="364"/>
      <c r="K16" s="235"/>
    </row>
    <row r="17" spans="2:11" s="1" customFormat="1" ht="15" customHeight="1">
      <c r="B17" s="238"/>
      <c r="C17" s="239"/>
      <c r="D17" s="364" t="s">
        <v>419</v>
      </c>
      <c r="E17" s="364"/>
      <c r="F17" s="364"/>
      <c r="G17" s="364"/>
      <c r="H17" s="364"/>
      <c r="I17" s="364"/>
      <c r="J17" s="364"/>
      <c r="K17" s="235"/>
    </row>
    <row r="18" spans="2:11" s="1" customFormat="1" ht="15" customHeight="1">
      <c r="B18" s="238"/>
      <c r="C18" s="239"/>
      <c r="D18" s="239"/>
      <c r="E18" s="241" t="s">
        <v>79</v>
      </c>
      <c r="F18" s="364" t="s">
        <v>420</v>
      </c>
      <c r="G18" s="364"/>
      <c r="H18" s="364"/>
      <c r="I18" s="364"/>
      <c r="J18" s="364"/>
      <c r="K18" s="235"/>
    </row>
    <row r="19" spans="2:11" s="1" customFormat="1" ht="15" customHeight="1">
      <c r="B19" s="238"/>
      <c r="C19" s="239"/>
      <c r="D19" s="239"/>
      <c r="E19" s="241" t="s">
        <v>421</v>
      </c>
      <c r="F19" s="364" t="s">
        <v>422</v>
      </c>
      <c r="G19" s="364"/>
      <c r="H19" s="364"/>
      <c r="I19" s="364"/>
      <c r="J19" s="364"/>
      <c r="K19" s="235"/>
    </row>
    <row r="20" spans="2:11" s="1" customFormat="1" ht="15" customHeight="1">
      <c r="B20" s="238"/>
      <c r="C20" s="239"/>
      <c r="D20" s="239"/>
      <c r="E20" s="241" t="s">
        <v>423</v>
      </c>
      <c r="F20" s="364" t="s">
        <v>424</v>
      </c>
      <c r="G20" s="364"/>
      <c r="H20" s="364"/>
      <c r="I20" s="364"/>
      <c r="J20" s="364"/>
      <c r="K20" s="235"/>
    </row>
    <row r="21" spans="2:11" s="1" customFormat="1" ht="15" customHeight="1">
      <c r="B21" s="238"/>
      <c r="C21" s="239"/>
      <c r="D21" s="239"/>
      <c r="E21" s="241" t="s">
        <v>425</v>
      </c>
      <c r="F21" s="364" t="s">
        <v>426</v>
      </c>
      <c r="G21" s="364"/>
      <c r="H21" s="364"/>
      <c r="I21" s="364"/>
      <c r="J21" s="364"/>
      <c r="K21" s="235"/>
    </row>
    <row r="22" spans="2:11" s="1" customFormat="1" ht="15" customHeight="1">
      <c r="B22" s="238"/>
      <c r="C22" s="239"/>
      <c r="D22" s="239"/>
      <c r="E22" s="241" t="s">
        <v>427</v>
      </c>
      <c r="F22" s="364" t="s">
        <v>428</v>
      </c>
      <c r="G22" s="364"/>
      <c r="H22" s="364"/>
      <c r="I22" s="364"/>
      <c r="J22" s="364"/>
      <c r="K22" s="235"/>
    </row>
    <row r="23" spans="2:11" s="1" customFormat="1" ht="15" customHeight="1">
      <c r="B23" s="238"/>
      <c r="C23" s="239"/>
      <c r="D23" s="239"/>
      <c r="E23" s="241" t="s">
        <v>429</v>
      </c>
      <c r="F23" s="364" t="s">
        <v>430</v>
      </c>
      <c r="G23" s="364"/>
      <c r="H23" s="364"/>
      <c r="I23" s="364"/>
      <c r="J23" s="364"/>
      <c r="K23" s="235"/>
    </row>
    <row r="24" spans="2:11" s="1" customFormat="1" ht="12.75" customHeight="1">
      <c r="B24" s="238"/>
      <c r="C24" s="239"/>
      <c r="D24" s="239"/>
      <c r="E24" s="239"/>
      <c r="F24" s="239"/>
      <c r="G24" s="239"/>
      <c r="H24" s="239"/>
      <c r="I24" s="239"/>
      <c r="J24" s="239"/>
      <c r="K24" s="235"/>
    </row>
    <row r="25" spans="2:11" s="1" customFormat="1" ht="15" customHeight="1">
      <c r="B25" s="238"/>
      <c r="C25" s="364" t="s">
        <v>431</v>
      </c>
      <c r="D25" s="364"/>
      <c r="E25" s="364"/>
      <c r="F25" s="364"/>
      <c r="G25" s="364"/>
      <c r="H25" s="364"/>
      <c r="I25" s="364"/>
      <c r="J25" s="364"/>
      <c r="K25" s="235"/>
    </row>
    <row r="26" spans="2:11" s="1" customFormat="1" ht="15" customHeight="1">
      <c r="B26" s="238"/>
      <c r="C26" s="364" t="s">
        <v>432</v>
      </c>
      <c r="D26" s="364"/>
      <c r="E26" s="364"/>
      <c r="F26" s="364"/>
      <c r="G26" s="364"/>
      <c r="H26" s="364"/>
      <c r="I26" s="364"/>
      <c r="J26" s="364"/>
      <c r="K26" s="235"/>
    </row>
    <row r="27" spans="2:11" s="1" customFormat="1" ht="15" customHeight="1">
      <c r="B27" s="238"/>
      <c r="C27" s="237"/>
      <c r="D27" s="364" t="s">
        <v>433</v>
      </c>
      <c r="E27" s="364"/>
      <c r="F27" s="364"/>
      <c r="G27" s="364"/>
      <c r="H27" s="364"/>
      <c r="I27" s="364"/>
      <c r="J27" s="364"/>
      <c r="K27" s="235"/>
    </row>
    <row r="28" spans="2:11" s="1" customFormat="1" ht="15" customHeight="1">
      <c r="B28" s="238"/>
      <c r="C28" s="239"/>
      <c r="D28" s="364" t="s">
        <v>434</v>
      </c>
      <c r="E28" s="364"/>
      <c r="F28" s="364"/>
      <c r="G28" s="364"/>
      <c r="H28" s="364"/>
      <c r="I28" s="364"/>
      <c r="J28" s="364"/>
      <c r="K28" s="235"/>
    </row>
    <row r="29" spans="2:11" s="1" customFormat="1" ht="12.75" customHeight="1">
      <c r="B29" s="238"/>
      <c r="C29" s="239"/>
      <c r="D29" s="239"/>
      <c r="E29" s="239"/>
      <c r="F29" s="239"/>
      <c r="G29" s="239"/>
      <c r="H29" s="239"/>
      <c r="I29" s="239"/>
      <c r="J29" s="239"/>
      <c r="K29" s="235"/>
    </row>
    <row r="30" spans="2:11" s="1" customFormat="1" ht="15" customHeight="1">
      <c r="B30" s="238"/>
      <c r="C30" s="239"/>
      <c r="D30" s="364" t="s">
        <v>435</v>
      </c>
      <c r="E30" s="364"/>
      <c r="F30" s="364"/>
      <c r="G30" s="364"/>
      <c r="H30" s="364"/>
      <c r="I30" s="364"/>
      <c r="J30" s="364"/>
      <c r="K30" s="235"/>
    </row>
    <row r="31" spans="2:11" s="1" customFormat="1" ht="15" customHeight="1">
      <c r="B31" s="238"/>
      <c r="C31" s="239"/>
      <c r="D31" s="364" t="s">
        <v>436</v>
      </c>
      <c r="E31" s="364"/>
      <c r="F31" s="364"/>
      <c r="G31" s="364"/>
      <c r="H31" s="364"/>
      <c r="I31" s="364"/>
      <c r="J31" s="364"/>
      <c r="K31" s="235"/>
    </row>
    <row r="32" spans="2:11" s="1" customFormat="1" ht="12.75" customHeight="1">
      <c r="B32" s="238"/>
      <c r="C32" s="239"/>
      <c r="D32" s="239"/>
      <c r="E32" s="239"/>
      <c r="F32" s="239"/>
      <c r="G32" s="239"/>
      <c r="H32" s="239"/>
      <c r="I32" s="239"/>
      <c r="J32" s="239"/>
      <c r="K32" s="235"/>
    </row>
    <row r="33" spans="2:11" s="1" customFormat="1" ht="15" customHeight="1">
      <c r="B33" s="238"/>
      <c r="C33" s="239"/>
      <c r="D33" s="364" t="s">
        <v>437</v>
      </c>
      <c r="E33" s="364"/>
      <c r="F33" s="364"/>
      <c r="G33" s="364"/>
      <c r="H33" s="364"/>
      <c r="I33" s="364"/>
      <c r="J33" s="364"/>
      <c r="K33" s="235"/>
    </row>
    <row r="34" spans="2:11" s="1" customFormat="1" ht="15" customHeight="1">
      <c r="B34" s="238"/>
      <c r="C34" s="239"/>
      <c r="D34" s="364" t="s">
        <v>438</v>
      </c>
      <c r="E34" s="364"/>
      <c r="F34" s="364"/>
      <c r="G34" s="364"/>
      <c r="H34" s="364"/>
      <c r="I34" s="364"/>
      <c r="J34" s="364"/>
      <c r="K34" s="235"/>
    </row>
    <row r="35" spans="2:11" s="1" customFormat="1" ht="15" customHeight="1">
      <c r="B35" s="238"/>
      <c r="C35" s="239"/>
      <c r="D35" s="364" t="s">
        <v>439</v>
      </c>
      <c r="E35" s="364"/>
      <c r="F35" s="364"/>
      <c r="G35" s="364"/>
      <c r="H35" s="364"/>
      <c r="I35" s="364"/>
      <c r="J35" s="364"/>
      <c r="K35" s="235"/>
    </row>
    <row r="36" spans="2:11" s="1" customFormat="1" ht="15" customHeight="1">
      <c r="B36" s="238"/>
      <c r="C36" s="239"/>
      <c r="D36" s="237"/>
      <c r="E36" s="240" t="s">
        <v>102</v>
      </c>
      <c r="F36" s="237"/>
      <c r="G36" s="364" t="s">
        <v>440</v>
      </c>
      <c r="H36" s="364"/>
      <c r="I36" s="364"/>
      <c r="J36" s="364"/>
      <c r="K36" s="235"/>
    </row>
    <row r="37" spans="2:11" s="1" customFormat="1" ht="30.75" customHeight="1">
      <c r="B37" s="238"/>
      <c r="C37" s="239"/>
      <c r="D37" s="237"/>
      <c r="E37" s="240" t="s">
        <v>441</v>
      </c>
      <c r="F37" s="237"/>
      <c r="G37" s="364" t="s">
        <v>442</v>
      </c>
      <c r="H37" s="364"/>
      <c r="I37" s="364"/>
      <c r="J37" s="364"/>
      <c r="K37" s="235"/>
    </row>
    <row r="38" spans="2:11" s="1" customFormat="1" ht="15" customHeight="1">
      <c r="B38" s="238"/>
      <c r="C38" s="239"/>
      <c r="D38" s="237"/>
      <c r="E38" s="240" t="s">
        <v>53</v>
      </c>
      <c r="F38" s="237"/>
      <c r="G38" s="364" t="s">
        <v>443</v>
      </c>
      <c r="H38" s="364"/>
      <c r="I38" s="364"/>
      <c r="J38" s="364"/>
      <c r="K38" s="235"/>
    </row>
    <row r="39" spans="2:11" s="1" customFormat="1" ht="15" customHeight="1">
      <c r="B39" s="238"/>
      <c r="C39" s="239"/>
      <c r="D39" s="237"/>
      <c r="E39" s="240" t="s">
        <v>54</v>
      </c>
      <c r="F39" s="237"/>
      <c r="G39" s="364" t="s">
        <v>444</v>
      </c>
      <c r="H39" s="364"/>
      <c r="I39" s="364"/>
      <c r="J39" s="364"/>
      <c r="K39" s="235"/>
    </row>
    <row r="40" spans="2:11" s="1" customFormat="1" ht="15" customHeight="1">
      <c r="B40" s="238"/>
      <c r="C40" s="239"/>
      <c r="D40" s="237"/>
      <c r="E40" s="240" t="s">
        <v>103</v>
      </c>
      <c r="F40" s="237"/>
      <c r="G40" s="364" t="s">
        <v>445</v>
      </c>
      <c r="H40" s="364"/>
      <c r="I40" s="364"/>
      <c r="J40" s="364"/>
      <c r="K40" s="235"/>
    </row>
    <row r="41" spans="2:11" s="1" customFormat="1" ht="15" customHeight="1">
      <c r="B41" s="238"/>
      <c r="C41" s="239"/>
      <c r="D41" s="237"/>
      <c r="E41" s="240" t="s">
        <v>104</v>
      </c>
      <c r="F41" s="237"/>
      <c r="G41" s="364" t="s">
        <v>446</v>
      </c>
      <c r="H41" s="364"/>
      <c r="I41" s="364"/>
      <c r="J41" s="364"/>
      <c r="K41" s="235"/>
    </row>
    <row r="42" spans="2:11" s="1" customFormat="1" ht="15" customHeight="1">
      <c r="B42" s="238"/>
      <c r="C42" s="239"/>
      <c r="D42" s="237"/>
      <c r="E42" s="240" t="s">
        <v>447</v>
      </c>
      <c r="F42" s="237"/>
      <c r="G42" s="364" t="s">
        <v>448</v>
      </c>
      <c r="H42" s="364"/>
      <c r="I42" s="364"/>
      <c r="J42" s="364"/>
      <c r="K42" s="235"/>
    </row>
    <row r="43" spans="2:11" s="1" customFormat="1" ht="15" customHeight="1">
      <c r="B43" s="238"/>
      <c r="C43" s="239"/>
      <c r="D43" s="237"/>
      <c r="E43" s="240"/>
      <c r="F43" s="237"/>
      <c r="G43" s="364" t="s">
        <v>449</v>
      </c>
      <c r="H43" s="364"/>
      <c r="I43" s="364"/>
      <c r="J43" s="364"/>
      <c r="K43" s="235"/>
    </row>
    <row r="44" spans="2:11" s="1" customFormat="1" ht="15" customHeight="1">
      <c r="B44" s="238"/>
      <c r="C44" s="239"/>
      <c r="D44" s="237"/>
      <c r="E44" s="240" t="s">
        <v>450</v>
      </c>
      <c r="F44" s="237"/>
      <c r="G44" s="364" t="s">
        <v>451</v>
      </c>
      <c r="H44" s="364"/>
      <c r="I44" s="364"/>
      <c r="J44" s="364"/>
      <c r="K44" s="235"/>
    </row>
    <row r="45" spans="2:11" s="1" customFormat="1" ht="15" customHeight="1">
      <c r="B45" s="238"/>
      <c r="C45" s="239"/>
      <c r="D45" s="237"/>
      <c r="E45" s="240" t="s">
        <v>106</v>
      </c>
      <c r="F45" s="237"/>
      <c r="G45" s="364" t="s">
        <v>452</v>
      </c>
      <c r="H45" s="364"/>
      <c r="I45" s="364"/>
      <c r="J45" s="364"/>
      <c r="K45" s="235"/>
    </row>
    <row r="46" spans="2:11" s="1" customFormat="1" ht="12.75" customHeight="1">
      <c r="B46" s="238"/>
      <c r="C46" s="239"/>
      <c r="D46" s="237"/>
      <c r="E46" s="237"/>
      <c r="F46" s="237"/>
      <c r="G46" s="237"/>
      <c r="H46" s="237"/>
      <c r="I46" s="237"/>
      <c r="J46" s="237"/>
      <c r="K46" s="235"/>
    </row>
    <row r="47" spans="2:11" s="1" customFormat="1" ht="15" customHeight="1">
      <c r="B47" s="238"/>
      <c r="C47" s="239"/>
      <c r="D47" s="364" t="s">
        <v>453</v>
      </c>
      <c r="E47" s="364"/>
      <c r="F47" s="364"/>
      <c r="G47" s="364"/>
      <c r="H47" s="364"/>
      <c r="I47" s="364"/>
      <c r="J47" s="364"/>
      <c r="K47" s="235"/>
    </row>
    <row r="48" spans="2:11" s="1" customFormat="1" ht="15" customHeight="1">
      <c r="B48" s="238"/>
      <c r="C48" s="239"/>
      <c r="D48" s="239"/>
      <c r="E48" s="364" t="s">
        <v>454</v>
      </c>
      <c r="F48" s="364"/>
      <c r="G48" s="364"/>
      <c r="H48" s="364"/>
      <c r="I48" s="364"/>
      <c r="J48" s="364"/>
      <c r="K48" s="235"/>
    </row>
    <row r="49" spans="2:11" s="1" customFormat="1" ht="15" customHeight="1">
      <c r="B49" s="238"/>
      <c r="C49" s="239"/>
      <c r="D49" s="239"/>
      <c r="E49" s="364" t="s">
        <v>455</v>
      </c>
      <c r="F49" s="364"/>
      <c r="G49" s="364"/>
      <c r="H49" s="364"/>
      <c r="I49" s="364"/>
      <c r="J49" s="364"/>
      <c r="K49" s="235"/>
    </row>
    <row r="50" spans="2:11" s="1" customFormat="1" ht="15" customHeight="1">
      <c r="B50" s="238"/>
      <c r="C50" s="239"/>
      <c r="D50" s="239"/>
      <c r="E50" s="364" t="s">
        <v>456</v>
      </c>
      <c r="F50" s="364"/>
      <c r="G50" s="364"/>
      <c r="H50" s="364"/>
      <c r="I50" s="364"/>
      <c r="J50" s="364"/>
      <c r="K50" s="235"/>
    </row>
    <row r="51" spans="2:11" s="1" customFormat="1" ht="15" customHeight="1">
      <c r="B51" s="238"/>
      <c r="C51" s="239"/>
      <c r="D51" s="364" t="s">
        <v>457</v>
      </c>
      <c r="E51" s="364"/>
      <c r="F51" s="364"/>
      <c r="G51" s="364"/>
      <c r="H51" s="364"/>
      <c r="I51" s="364"/>
      <c r="J51" s="364"/>
      <c r="K51" s="235"/>
    </row>
    <row r="52" spans="2:11" s="1" customFormat="1" ht="25.5" customHeight="1">
      <c r="B52" s="234"/>
      <c r="C52" s="365" t="s">
        <v>458</v>
      </c>
      <c r="D52" s="365"/>
      <c r="E52" s="365"/>
      <c r="F52" s="365"/>
      <c r="G52" s="365"/>
      <c r="H52" s="365"/>
      <c r="I52" s="365"/>
      <c r="J52" s="365"/>
      <c r="K52" s="235"/>
    </row>
    <row r="53" spans="2:11" s="1" customFormat="1" ht="5.25" customHeight="1">
      <c r="B53" s="234"/>
      <c r="C53" s="236"/>
      <c r="D53" s="236"/>
      <c r="E53" s="236"/>
      <c r="F53" s="236"/>
      <c r="G53" s="236"/>
      <c r="H53" s="236"/>
      <c r="I53" s="236"/>
      <c r="J53" s="236"/>
      <c r="K53" s="235"/>
    </row>
    <row r="54" spans="2:11" s="1" customFormat="1" ht="15" customHeight="1">
      <c r="B54" s="234"/>
      <c r="C54" s="364" t="s">
        <v>459</v>
      </c>
      <c r="D54" s="364"/>
      <c r="E54" s="364"/>
      <c r="F54" s="364"/>
      <c r="G54" s="364"/>
      <c r="H54" s="364"/>
      <c r="I54" s="364"/>
      <c r="J54" s="364"/>
      <c r="K54" s="235"/>
    </row>
    <row r="55" spans="2:11" s="1" customFormat="1" ht="15" customHeight="1">
      <c r="B55" s="234"/>
      <c r="C55" s="364" t="s">
        <v>460</v>
      </c>
      <c r="D55" s="364"/>
      <c r="E55" s="364"/>
      <c r="F55" s="364"/>
      <c r="G55" s="364"/>
      <c r="H55" s="364"/>
      <c r="I55" s="364"/>
      <c r="J55" s="364"/>
      <c r="K55" s="235"/>
    </row>
    <row r="56" spans="2:11" s="1" customFormat="1" ht="12.75" customHeight="1">
      <c r="B56" s="234"/>
      <c r="C56" s="237"/>
      <c r="D56" s="237"/>
      <c r="E56" s="237"/>
      <c r="F56" s="237"/>
      <c r="G56" s="237"/>
      <c r="H56" s="237"/>
      <c r="I56" s="237"/>
      <c r="J56" s="237"/>
      <c r="K56" s="235"/>
    </row>
    <row r="57" spans="2:11" s="1" customFormat="1" ht="15" customHeight="1">
      <c r="B57" s="234"/>
      <c r="C57" s="364" t="s">
        <v>461</v>
      </c>
      <c r="D57" s="364"/>
      <c r="E57" s="364"/>
      <c r="F57" s="364"/>
      <c r="G57" s="364"/>
      <c r="H57" s="364"/>
      <c r="I57" s="364"/>
      <c r="J57" s="364"/>
      <c r="K57" s="235"/>
    </row>
    <row r="58" spans="2:11" s="1" customFormat="1" ht="15" customHeight="1">
      <c r="B58" s="234"/>
      <c r="C58" s="239"/>
      <c r="D58" s="364" t="s">
        <v>462</v>
      </c>
      <c r="E58" s="364"/>
      <c r="F58" s="364"/>
      <c r="G58" s="364"/>
      <c r="H58" s="364"/>
      <c r="I58" s="364"/>
      <c r="J58" s="364"/>
      <c r="K58" s="235"/>
    </row>
    <row r="59" spans="2:11" s="1" customFormat="1" ht="15" customHeight="1">
      <c r="B59" s="234"/>
      <c r="C59" s="239"/>
      <c r="D59" s="364" t="s">
        <v>463</v>
      </c>
      <c r="E59" s="364"/>
      <c r="F59" s="364"/>
      <c r="G59" s="364"/>
      <c r="H59" s="364"/>
      <c r="I59" s="364"/>
      <c r="J59" s="364"/>
      <c r="K59" s="235"/>
    </row>
    <row r="60" spans="2:11" s="1" customFormat="1" ht="15" customHeight="1">
      <c r="B60" s="234"/>
      <c r="C60" s="239"/>
      <c r="D60" s="364" t="s">
        <v>464</v>
      </c>
      <c r="E60" s="364"/>
      <c r="F60" s="364"/>
      <c r="G60" s="364"/>
      <c r="H60" s="364"/>
      <c r="I60" s="364"/>
      <c r="J60" s="364"/>
      <c r="K60" s="235"/>
    </row>
    <row r="61" spans="2:11" s="1" customFormat="1" ht="15" customHeight="1">
      <c r="B61" s="234"/>
      <c r="C61" s="239"/>
      <c r="D61" s="364" t="s">
        <v>465</v>
      </c>
      <c r="E61" s="364"/>
      <c r="F61" s="364"/>
      <c r="G61" s="364"/>
      <c r="H61" s="364"/>
      <c r="I61" s="364"/>
      <c r="J61" s="364"/>
      <c r="K61" s="235"/>
    </row>
    <row r="62" spans="2:11" s="1" customFormat="1" ht="15" customHeight="1">
      <c r="B62" s="234"/>
      <c r="C62" s="239"/>
      <c r="D62" s="366" t="s">
        <v>466</v>
      </c>
      <c r="E62" s="366"/>
      <c r="F62" s="366"/>
      <c r="G62" s="366"/>
      <c r="H62" s="366"/>
      <c r="I62" s="366"/>
      <c r="J62" s="366"/>
      <c r="K62" s="235"/>
    </row>
    <row r="63" spans="2:11" s="1" customFormat="1" ht="15" customHeight="1">
      <c r="B63" s="234"/>
      <c r="C63" s="239"/>
      <c r="D63" s="364" t="s">
        <v>467</v>
      </c>
      <c r="E63" s="364"/>
      <c r="F63" s="364"/>
      <c r="G63" s="364"/>
      <c r="H63" s="364"/>
      <c r="I63" s="364"/>
      <c r="J63" s="364"/>
      <c r="K63" s="235"/>
    </row>
    <row r="64" spans="2:11" s="1" customFormat="1" ht="12.75" customHeight="1">
      <c r="B64" s="234"/>
      <c r="C64" s="239"/>
      <c r="D64" s="239"/>
      <c r="E64" s="242"/>
      <c r="F64" s="239"/>
      <c r="G64" s="239"/>
      <c r="H64" s="239"/>
      <c r="I64" s="239"/>
      <c r="J64" s="239"/>
      <c r="K64" s="235"/>
    </row>
    <row r="65" spans="2:11" s="1" customFormat="1" ht="15" customHeight="1">
      <c r="B65" s="234"/>
      <c r="C65" s="239"/>
      <c r="D65" s="364" t="s">
        <v>468</v>
      </c>
      <c r="E65" s="364"/>
      <c r="F65" s="364"/>
      <c r="G65" s="364"/>
      <c r="H65" s="364"/>
      <c r="I65" s="364"/>
      <c r="J65" s="364"/>
      <c r="K65" s="235"/>
    </row>
    <row r="66" spans="2:11" s="1" customFormat="1" ht="15" customHeight="1">
      <c r="B66" s="234"/>
      <c r="C66" s="239"/>
      <c r="D66" s="366" t="s">
        <v>469</v>
      </c>
      <c r="E66" s="366"/>
      <c r="F66" s="366"/>
      <c r="G66" s="366"/>
      <c r="H66" s="366"/>
      <c r="I66" s="366"/>
      <c r="J66" s="366"/>
      <c r="K66" s="235"/>
    </row>
    <row r="67" spans="2:11" s="1" customFormat="1" ht="15" customHeight="1">
      <c r="B67" s="234"/>
      <c r="C67" s="239"/>
      <c r="D67" s="364" t="s">
        <v>470</v>
      </c>
      <c r="E67" s="364"/>
      <c r="F67" s="364"/>
      <c r="G67" s="364"/>
      <c r="H67" s="364"/>
      <c r="I67" s="364"/>
      <c r="J67" s="364"/>
      <c r="K67" s="235"/>
    </row>
    <row r="68" spans="2:11" s="1" customFormat="1" ht="15" customHeight="1">
      <c r="B68" s="234"/>
      <c r="C68" s="239"/>
      <c r="D68" s="364" t="s">
        <v>471</v>
      </c>
      <c r="E68" s="364"/>
      <c r="F68" s="364"/>
      <c r="G68" s="364"/>
      <c r="H68" s="364"/>
      <c r="I68" s="364"/>
      <c r="J68" s="364"/>
      <c r="K68" s="235"/>
    </row>
    <row r="69" spans="2:11" s="1" customFormat="1" ht="15" customHeight="1">
      <c r="B69" s="234"/>
      <c r="C69" s="239"/>
      <c r="D69" s="364" t="s">
        <v>472</v>
      </c>
      <c r="E69" s="364"/>
      <c r="F69" s="364"/>
      <c r="G69" s="364"/>
      <c r="H69" s="364"/>
      <c r="I69" s="364"/>
      <c r="J69" s="364"/>
      <c r="K69" s="235"/>
    </row>
    <row r="70" spans="2:11" s="1" customFormat="1" ht="15" customHeight="1">
      <c r="B70" s="234"/>
      <c r="C70" s="239"/>
      <c r="D70" s="364" t="s">
        <v>473</v>
      </c>
      <c r="E70" s="364"/>
      <c r="F70" s="364"/>
      <c r="G70" s="364"/>
      <c r="H70" s="364"/>
      <c r="I70" s="364"/>
      <c r="J70" s="364"/>
      <c r="K70" s="235"/>
    </row>
    <row r="71" spans="2:11" s="1" customFormat="1" ht="12.75" customHeight="1">
      <c r="B71" s="243"/>
      <c r="C71" s="244"/>
      <c r="D71" s="244"/>
      <c r="E71" s="244"/>
      <c r="F71" s="244"/>
      <c r="G71" s="244"/>
      <c r="H71" s="244"/>
      <c r="I71" s="244"/>
      <c r="J71" s="244"/>
      <c r="K71" s="245"/>
    </row>
    <row r="72" spans="2:11" s="1" customFormat="1" ht="18.75" customHeight="1">
      <c r="B72" s="246"/>
      <c r="C72" s="246"/>
      <c r="D72" s="246"/>
      <c r="E72" s="246"/>
      <c r="F72" s="246"/>
      <c r="G72" s="246"/>
      <c r="H72" s="246"/>
      <c r="I72" s="246"/>
      <c r="J72" s="246"/>
      <c r="K72" s="247"/>
    </row>
    <row r="73" spans="2:11" s="1" customFormat="1" ht="18.75" customHeight="1">
      <c r="B73" s="247"/>
      <c r="C73" s="247"/>
      <c r="D73" s="247"/>
      <c r="E73" s="247"/>
      <c r="F73" s="247"/>
      <c r="G73" s="247"/>
      <c r="H73" s="247"/>
      <c r="I73" s="247"/>
      <c r="J73" s="247"/>
      <c r="K73" s="247"/>
    </row>
    <row r="74" spans="2:11" s="1" customFormat="1" ht="7.5" customHeight="1">
      <c r="B74" s="248"/>
      <c r="C74" s="249"/>
      <c r="D74" s="249"/>
      <c r="E74" s="249"/>
      <c r="F74" s="249"/>
      <c r="G74" s="249"/>
      <c r="H74" s="249"/>
      <c r="I74" s="249"/>
      <c r="J74" s="249"/>
      <c r="K74" s="250"/>
    </row>
    <row r="75" spans="2:11" s="1" customFormat="1" ht="45" customHeight="1">
      <c r="B75" s="251"/>
      <c r="C75" s="359" t="s">
        <v>474</v>
      </c>
      <c r="D75" s="359"/>
      <c r="E75" s="359"/>
      <c r="F75" s="359"/>
      <c r="G75" s="359"/>
      <c r="H75" s="359"/>
      <c r="I75" s="359"/>
      <c r="J75" s="359"/>
      <c r="K75" s="252"/>
    </row>
    <row r="76" spans="2:11" s="1" customFormat="1" ht="17.25" customHeight="1">
      <c r="B76" s="251"/>
      <c r="C76" s="253" t="s">
        <v>475</v>
      </c>
      <c r="D76" s="253"/>
      <c r="E76" s="253"/>
      <c r="F76" s="253" t="s">
        <v>476</v>
      </c>
      <c r="G76" s="254"/>
      <c r="H76" s="253" t="s">
        <v>54</v>
      </c>
      <c r="I76" s="253" t="s">
        <v>57</v>
      </c>
      <c r="J76" s="253" t="s">
        <v>477</v>
      </c>
      <c r="K76" s="252"/>
    </row>
    <row r="77" spans="2:11" s="1" customFormat="1" ht="17.25" customHeight="1">
      <c r="B77" s="251"/>
      <c r="C77" s="255" t="s">
        <v>478</v>
      </c>
      <c r="D77" s="255"/>
      <c r="E77" s="255"/>
      <c r="F77" s="256" t="s">
        <v>479</v>
      </c>
      <c r="G77" s="257"/>
      <c r="H77" s="255"/>
      <c r="I77" s="255"/>
      <c r="J77" s="255" t="s">
        <v>480</v>
      </c>
      <c r="K77" s="252"/>
    </row>
    <row r="78" spans="2:11" s="1" customFormat="1" ht="5.25" customHeight="1">
      <c r="B78" s="251"/>
      <c r="C78" s="258"/>
      <c r="D78" s="258"/>
      <c r="E78" s="258"/>
      <c r="F78" s="258"/>
      <c r="G78" s="259"/>
      <c r="H78" s="258"/>
      <c r="I78" s="258"/>
      <c r="J78" s="258"/>
      <c r="K78" s="252"/>
    </row>
    <row r="79" spans="2:11" s="1" customFormat="1" ht="15" customHeight="1">
      <c r="B79" s="251"/>
      <c r="C79" s="240" t="s">
        <v>53</v>
      </c>
      <c r="D79" s="260"/>
      <c r="E79" s="260"/>
      <c r="F79" s="261" t="s">
        <v>481</v>
      </c>
      <c r="G79" s="262"/>
      <c r="H79" s="240" t="s">
        <v>482</v>
      </c>
      <c r="I79" s="240" t="s">
        <v>483</v>
      </c>
      <c r="J79" s="240">
        <v>20</v>
      </c>
      <c r="K79" s="252"/>
    </row>
    <row r="80" spans="2:11" s="1" customFormat="1" ht="15" customHeight="1">
      <c r="B80" s="251"/>
      <c r="C80" s="240" t="s">
        <v>484</v>
      </c>
      <c r="D80" s="240"/>
      <c r="E80" s="240"/>
      <c r="F80" s="261" t="s">
        <v>481</v>
      </c>
      <c r="G80" s="262"/>
      <c r="H80" s="240" t="s">
        <v>485</v>
      </c>
      <c r="I80" s="240" t="s">
        <v>483</v>
      </c>
      <c r="J80" s="240">
        <v>120</v>
      </c>
      <c r="K80" s="252"/>
    </row>
    <row r="81" spans="2:11" s="1" customFormat="1" ht="15" customHeight="1">
      <c r="B81" s="263"/>
      <c r="C81" s="240" t="s">
        <v>486</v>
      </c>
      <c r="D81" s="240"/>
      <c r="E81" s="240"/>
      <c r="F81" s="261" t="s">
        <v>487</v>
      </c>
      <c r="G81" s="262"/>
      <c r="H81" s="240" t="s">
        <v>488</v>
      </c>
      <c r="I81" s="240" t="s">
        <v>483</v>
      </c>
      <c r="J81" s="240">
        <v>50</v>
      </c>
      <c r="K81" s="252"/>
    </row>
    <row r="82" spans="2:11" s="1" customFormat="1" ht="15" customHeight="1">
      <c r="B82" s="263"/>
      <c r="C82" s="240" t="s">
        <v>489</v>
      </c>
      <c r="D82" s="240"/>
      <c r="E82" s="240"/>
      <c r="F82" s="261" t="s">
        <v>481</v>
      </c>
      <c r="G82" s="262"/>
      <c r="H82" s="240" t="s">
        <v>490</v>
      </c>
      <c r="I82" s="240" t="s">
        <v>491</v>
      </c>
      <c r="J82" s="240"/>
      <c r="K82" s="252"/>
    </row>
    <row r="83" spans="2:11" s="1" customFormat="1" ht="15" customHeight="1">
      <c r="B83" s="263"/>
      <c r="C83" s="264" t="s">
        <v>492</v>
      </c>
      <c r="D83" s="264"/>
      <c r="E83" s="264"/>
      <c r="F83" s="265" t="s">
        <v>487</v>
      </c>
      <c r="G83" s="264"/>
      <c r="H83" s="264" t="s">
        <v>493</v>
      </c>
      <c r="I83" s="264" t="s">
        <v>483</v>
      </c>
      <c r="J83" s="264">
        <v>15</v>
      </c>
      <c r="K83" s="252"/>
    </row>
    <row r="84" spans="2:11" s="1" customFormat="1" ht="15" customHeight="1">
      <c r="B84" s="263"/>
      <c r="C84" s="264" t="s">
        <v>494</v>
      </c>
      <c r="D84" s="264"/>
      <c r="E84" s="264"/>
      <c r="F84" s="265" t="s">
        <v>487</v>
      </c>
      <c r="G84" s="264"/>
      <c r="H84" s="264" t="s">
        <v>495</v>
      </c>
      <c r="I84" s="264" t="s">
        <v>483</v>
      </c>
      <c r="J84" s="264">
        <v>15</v>
      </c>
      <c r="K84" s="252"/>
    </row>
    <row r="85" spans="2:11" s="1" customFormat="1" ht="15" customHeight="1">
      <c r="B85" s="263"/>
      <c r="C85" s="264" t="s">
        <v>496</v>
      </c>
      <c r="D85" s="264"/>
      <c r="E85" s="264"/>
      <c r="F85" s="265" t="s">
        <v>487</v>
      </c>
      <c r="G85" s="264"/>
      <c r="H85" s="264" t="s">
        <v>497</v>
      </c>
      <c r="I85" s="264" t="s">
        <v>483</v>
      </c>
      <c r="J85" s="264">
        <v>20</v>
      </c>
      <c r="K85" s="252"/>
    </row>
    <row r="86" spans="2:11" s="1" customFormat="1" ht="15" customHeight="1">
      <c r="B86" s="263"/>
      <c r="C86" s="264" t="s">
        <v>498</v>
      </c>
      <c r="D86" s="264"/>
      <c r="E86" s="264"/>
      <c r="F86" s="265" t="s">
        <v>487</v>
      </c>
      <c r="G86" s="264"/>
      <c r="H86" s="264" t="s">
        <v>499</v>
      </c>
      <c r="I86" s="264" t="s">
        <v>483</v>
      </c>
      <c r="J86" s="264">
        <v>20</v>
      </c>
      <c r="K86" s="252"/>
    </row>
    <row r="87" spans="2:11" s="1" customFormat="1" ht="15" customHeight="1">
      <c r="B87" s="263"/>
      <c r="C87" s="240" t="s">
        <v>500</v>
      </c>
      <c r="D87" s="240"/>
      <c r="E87" s="240"/>
      <c r="F87" s="261" t="s">
        <v>487</v>
      </c>
      <c r="G87" s="262"/>
      <c r="H87" s="240" t="s">
        <v>501</v>
      </c>
      <c r="I87" s="240" t="s">
        <v>483</v>
      </c>
      <c r="J87" s="240">
        <v>50</v>
      </c>
      <c r="K87" s="252"/>
    </row>
    <row r="88" spans="2:11" s="1" customFormat="1" ht="15" customHeight="1">
      <c r="B88" s="263"/>
      <c r="C88" s="240" t="s">
        <v>502</v>
      </c>
      <c r="D88" s="240"/>
      <c r="E88" s="240"/>
      <c r="F88" s="261" t="s">
        <v>487</v>
      </c>
      <c r="G88" s="262"/>
      <c r="H88" s="240" t="s">
        <v>503</v>
      </c>
      <c r="I88" s="240" t="s">
        <v>483</v>
      </c>
      <c r="J88" s="240">
        <v>20</v>
      </c>
      <c r="K88" s="252"/>
    </row>
    <row r="89" spans="2:11" s="1" customFormat="1" ht="15" customHeight="1">
      <c r="B89" s="263"/>
      <c r="C89" s="240" t="s">
        <v>504</v>
      </c>
      <c r="D89" s="240"/>
      <c r="E89" s="240"/>
      <c r="F89" s="261" t="s">
        <v>487</v>
      </c>
      <c r="G89" s="262"/>
      <c r="H89" s="240" t="s">
        <v>505</v>
      </c>
      <c r="I89" s="240" t="s">
        <v>483</v>
      </c>
      <c r="J89" s="240">
        <v>20</v>
      </c>
      <c r="K89" s="252"/>
    </row>
    <row r="90" spans="2:11" s="1" customFormat="1" ht="15" customHeight="1">
      <c r="B90" s="263"/>
      <c r="C90" s="240" t="s">
        <v>506</v>
      </c>
      <c r="D90" s="240"/>
      <c r="E90" s="240"/>
      <c r="F90" s="261" t="s">
        <v>487</v>
      </c>
      <c r="G90" s="262"/>
      <c r="H90" s="240" t="s">
        <v>507</v>
      </c>
      <c r="I90" s="240" t="s">
        <v>483</v>
      </c>
      <c r="J90" s="240">
        <v>50</v>
      </c>
      <c r="K90" s="252"/>
    </row>
    <row r="91" spans="2:11" s="1" customFormat="1" ht="15" customHeight="1">
      <c r="B91" s="263"/>
      <c r="C91" s="240" t="s">
        <v>508</v>
      </c>
      <c r="D91" s="240"/>
      <c r="E91" s="240"/>
      <c r="F91" s="261" t="s">
        <v>487</v>
      </c>
      <c r="G91" s="262"/>
      <c r="H91" s="240" t="s">
        <v>508</v>
      </c>
      <c r="I91" s="240" t="s">
        <v>483</v>
      </c>
      <c r="J91" s="240">
        <v>50</v>
      </c>
      <c r="K91" s="252"/>
    </row>
    <row r="92" spans="2:11" s="1" customFormat="1" ht="15" customHeight="1">
      <c r="B92" s="263"/>
      <c r="C92" s="240" t="s">
        <v>509</v>
      </c>
      <c r="D92" s="240"/>
      <c r="E92" s="240"/>
      <c r="F92" s="261" t="s">
        <v>487</v>
      </c>
      <c r="G92" s="262"/>
      <c r="H92" s="240" t="s">
        <v>510</v>
      </c>
      <c r="I92" s="240" t="s">
        <v>483</v>
      </c>
      <c r="J92" s="240">
        <v>255</v>
      </c>
      <c r="K92" s="252"/>
    </row>
    <row r="93" spans="2:11" s="1" customFormat="1" ht="15" customHeight="1">
      <c r="B93" s="263"/>
      <c r="C93" s="240" t="s">
        <v>511</v>
      </c>
      <c r="D93" s="240"/>
      <c r="E93" s="240"/>
      <c r="F93" s="261" t="s">
        <v>481</v>
      </c>
      <c r="G93" s="262"/>
      <c r="H93" s="240" t="s">
        <v>512</v>
      </c>
      <c r="I93" s="240" t="s">
        <v>513</v>
      </c>
      <c r="J93" s="240"/>
      <c r="K93" s="252"/>
    </row>
    <row r="94" spans="2:11" s="1" customFormat="1" ht="15" customHeight="1">
      <c r="B94" s="263"/>
      <c r="C94" s="240" t="s">
        <v>514</v>
      </c>
      <c r="D94" s="240"/>
      <c r="E94" s="240"/>
      <c r="F94" s="261" t="s">
        <v>481</v>
      </c>
      <c r="G94" s="262"/>
      <c r="H94" s="240" t="s">
        <v>515</v>
      </c>
      <c r="I94" s="240" t="s">
        <v>516</v>
      </c>
      <c r="J94" s="240"/>
      <c r="K94" s="252"/>
    </row>
    <row r="95" spans="2:11" s="1" customFormat="1" ht="15" customHeight="1">
      <c r="B95" s="263"/>
      <c r="C95" s="240" t="s">
        <v>517</v>
      </c>
      <c r="D95" s="240"/>
      <c r="E95" s="240"/>
      <c r="F95" s="261" t="s">
        <v>481</v>
      </c>
      <c r="G95" s="262"/>
      <c r="H95" s="240" t="s">
        <v>517</v>
      </c>
      <c r="I95" s="240" t="s">
        <v>516</v>
      </c>
      <c r="J95" s="240"/>
      <c r="K95" s="252"/>
    </row>
    <row r="96" spans="2:11" s="1" customFormat="1" ht="15" customHeight="1">
      <c r="B96" s="263"/>
      <c r="C96" s="240" t="s">
        <v>38</v>
      </c>
      <c r="D96" s="240"/>
      <c r="E96" s="240"/>
      <c r="F96" s="261" t="s">
        <v>481</v>
      </c>
      <c r="G96" s="262"/>
      <c r="H96" s="240" t="s">
        <v>518</v>
      </c>
      <c r="I96" s="240" t="s">
        <v>516</v>
      </c>
      <c r="J96" s="240"/>
      <c r="K96" s="252"/>
    </row>
    <row r="97" spans="2:11" s="1" customFormat="1" ht="15" customHeight="1">
      <c r="B97" s="263"/>
      <c r="C97" s="240" t="s">
        <v>48</v>
      </c>
      <c r="D97" s="240"/>
      <c r="E97" s="240"/>
      <c r="F97" s="261" t="s">
        <v>481</v>
      </c>
      <c r="G97" s="262"/>
      <c r="H97" s="240" t="s">
        <v>519</v>
      </c>
      <c r="I97" s="240" t="s">
        <v>516</v>
      </c>
      <c r="J97" s="240"/>
      <c r="K97" s="252"/>
    </row>
    <row r="98" spans="2:11" s="1" customFormat="1" ht="15" customHeight="1">
      <c r="B98" s="266"/>
      <c r="C98" s="267"/>
      <c r="D98" s="267"/>
      <c r="E98" s="267"/>
      <c r="F98" s="267"/>
      <c r="G98" s="267"/>
      <c r="H98" s="267"/>
      <c r="I98" s="267"/>
      <c r="J98" s="267"/>
      <c r="K98" s="268"/>
    </row>
    <row r="99" spans="2:11" s="1" customFormat="1" ht="18.75" customHeight="1">
      <c r="B99" s="269"/>
      <c r="C99" s="270"/>
      <c r="D99" s="270"/>
      <c r="E99" s="270"/>
      <c r="F99" s="270"/>
      <c r="G99" s="270"/>
      <c r="H99" s="270"/>
      <c r="I99" s="270"/>
      <c r="J99" s="270"/>
      <c r="K99" s="269"/>
    </row>
    <row r="100" spans="2:11" s="1" customFormat="1" ht="18.75" customHeight="1">
      <c r="B100" s="247"/>
      <c r="C100" s="247"/>
      <c r="D100" s="247"/>
      <c r="E100" s="247"/>
      <c r="F100" s="247"/>
      <c r="G100" s="247"/>
      <c r="H100" s="247"/>
      <c r="I100" s="247"/>
      <c r="J100" s="247"/>
      <c r="K100" s="247"/>
    </row>
    <row r="101" spans="2:11" s="1" customFormat="1" ht="7.5" customHeight="1">
      <c r="B101" s="248"/>
      <c r="C101" s="249"/>
      <c r="D101" s="249"/>
      <c r="E101" s="249"/>
      <c r="F101" s="249"/>
      <c r="G101" s="249"/>
      <c r="H101" s="249"/>
      <c r="I101" s="249"/>
      <c r="J101" s="249"/>
      <c r="K101" s="250"/>
    </row>
    <row r="102" spans="2:11" s="1" customFormat="1" ht="45" customHeight="1">
      <c r="B102" s="251"/>
      <c r="C102" s="359" t="s">
        <v>520</v>
      </c>
      <c r="D102" s="359"/>
      <c r="E102" s="359"/>
      <c r="F102" s="359"/>
      <c r="G102" s="359"/>
      <c r="H102" s="359"/>
      <c r="I102" s="359"/>
      <c r="J102" s="359"/>
      <c r="K102" s="252"/>
    </row>
    <row r="103" spans="2:11" s="1" customFormat="1" ht="17.25" customHeight="1">
      <c r="B103" s="251"/>
      <c r="C103" s="253" t="s">
        <v>475</v>
      </c>
      <c r="D103" s="253"/>
      <c r="E103" s="253"/>
      <c r="F103" s="253" t="s">
        <v>476</v>
      </c>
      <c r="G103" s="254"/>
      <c r="H103" s="253" t="s">
        <v>54</v>
      </c>
      <c r="I103" s="253" t="s">
        <v>57</v>
      </c>
      <c r="J103" s="253" t="s">
        <v>477</v>
      </c>
      <c r="K103" s="252"/>
    </row>
    <row r="104" spans="2:11" s="1" customFormat="1" ht="17.25" customHeight="1">
      <c r="B104" s="251"/>
      <c r="C104" s="255" t="s">
        <v>478</v>
      </c>
      <c r="D104" s="255"/>
      <c r="E104" s="255"/>
      <c r="F104" s="256" t="s">
        <v>479</v>
      </c>
      <c r="G104" s="257"/>
      <c r="H104" s="255"/>
      <c r="I104" s="255"/>
      <c r="J104" s="255" t="s">
        <v>480</v>
      </c>
      <c r="K104" s="252"/>
    </row>
    <row r="105" spans="2:11" s="1" customFormat="1" ht="5.25" customHeight="1">
      <c r="B105" s="251"/>
      <c r="C105" s="253"/>
      <c r="D105" s="253"/>
      <c r="E105" s="253"/>
      <c r="F105" s="253"/>
      <c r="G105" s="271"/>
      <c r="H105" s="253"/>
      <c r="I105" s="253"/>
      <c r="J105" s="253"/>
      <c r="K105" s="252"/>
    </row>
    <row r="106" spans="2:11" s="1" customFormat="1" ht="15" customHeight="1">
      <c r="B106" s="251"/>
      <c r="C106" s="240" t="s">
        <v>53</v>
      </c>
      <c r="D106" s="260"/>
      <c r="E106" s="260"/>
      <c r="F106" s="261" t="s">
        <v>481</v>
      </c>
      <c r="G106" s="240"/>
      <c r="H106" s="240" t="s">
        <v>521</v>
      </c>
      <c r="I106" s="240" t="s">
        <v>483</v>
      </c>
      <c r="J106" s="240">
        <v>20</v>
      </c>
      <c r="K106" s="252"/>
    </row>
    <row r="107" spans="2:11" s="1" customFormat="1" ht="15" customHeight="1">
      <c r="B107" s="251"/>
      <c r="C107" s="240" t="s">
        <v>484</v>
      </c>
      <c r="D107" s="240"/>
      <c r="E107" s="240"/>
      <c r="F107" s="261" t="s">
        <v>481</v>
      </c>
      <c r="G107" s="240"/>
      <c r="H107" s="240" t="s">
        <v>521</v>
      </c>
      <c r="I107" s="240" t="s">
        <v>483</v>
      </c>
      <c r="J107" s="240">
        <v>120</v>
      </c>
      <c r="K107" s="252"/>
    </row>
    <row r="108" spans="2:11" s="1" customFormat="1" ht="15" customHeight="1">
      <c r="B108" s="263"/>
      <c r="C108" s="240" t="s">
        <v>486</v>
      </c>
      <c r="D108" s="240"/>
      <c r="E108" s="240"/>
      <c r="F108" s="261" t="s">
        <v>487</v>
      </c>
      <c r="G108" s="240"/>
      <c r="H108" s="240" t="s">
        <v>521</v>
      </c>
      <c r="I108" s="240" t="s">
        <v>483</v>
      </c>
      <c r="J108" s="240">
        <v>50</v>
      </c>
      <c r="K108" s="252"/>
    </row>
    <row r="109" spans="2:11" s="1" customFormat="1" ht="15" customHeight="1">
      <c r="B109" s="263"/>
      <c r="C109" s="240" t="s">
        <v>489</v>
      </c>
      <c r="D109" s="240"/>
      <c r="E109" s="240"/>
      <c r="F109" s="261" t="s">
        <v>481</v>
      </c>
      <c r="G109" s="240"/>
      <c r="H109" s="240" t="s">
        <v>521</v>
      </c>
      <c r="I109" s="240" t="s">
        <v>491</v>
      </c>
      <c r="J109" s="240"/>
      <c r="K109" s="252"/>
    </row>
    <row r="110" spans="2:11" s="1" customFormat="1" ht="15" customHeight="1">
      <c r="B110" s="263"/>
      <c r="C110" s="240" t="s">
        <v>500</v>
      </c>
      <c r="D110" s="240"/>
      <c r="E110" s="240"/>
      <c r="F110" s="261" t="s">
        <v>487</v>
      </c>
      <c r="G110" s="240"/>
      <c r="H110" s="240" t="s">
        <v>521</v>
      </c>
      <c r="I110" s="240" t="s">
        <v>483</v>
      </c>
      <c r="J110" s="240">
        <v>50</v>
      </c>
      <c r="K110" s="252"/>
    </row>
    <row r="111" spans="2:11" s="1" customFormat="1" ht="15" customHeight="1">
      <c r="B111" s="263"/>
      <c r="C111" s="240" t="s">
        <v>508</v>
      </c>
      <c r="D111" s="240"/>
      <c r="E111" s="240"/>
      <c r="F111" s="261" t="s">
        <v>487</v>
      </c>
      <c r="G111" s="240"/>
      <c r="H111" s="240" t="s">
        <v>521</v>
      </c>
      <c r="I111" s="240" t="s">
        <v>483</v>
      </c>
      <c r="J111" s="240">
        <v>50</v>
      </c>
      <c r="K111" s="252"/>
    </row>
    <row r="112" spans="2:11" s="1" customFormat="1" ht="15" customHeight="1">
      <c r="B112" s="263"/>
      <c r="C112" s="240" t="s">
        <v>506</v>
      </c>
      <c r="D112" s="240"/>
      <c r="E112" s="240"/>
      <c r="F112" s="261" t="s">
        <v>487</v>
      </c>
      <c r="G112" s="240"/>
      <c r="H112" s="240" t="s">
        <v>521</v>
      </c>
      <c r="I112" s="240" t="s">
        <v>483</v>
      </c>
      <c r="J112" s="240">
        <v>50</v>
      </c>
      <c r="K112" s="252"/>
    </row>
    <row r="113" spans="2:11" s="1" customFormat="1" ht="15" customHeight="1">
      <c r="B113" s="263"/>
      <c r="C113" s="240" t="s">
        <v>53</v>
      </c>
      <c r="D113" s="240"/>
      <c r="E113" s="240"/>
      <c r="F113" s="261" t="s">
        <v>481</v>
      </c>
      <c r="G113" s="240"/>
      <c r="H113" s="240" t="s">
        <v>522</v>
      </c>
      <c r="I113" s="240" t="s">
        <v>483</v>
      </c>
      <c r="J113" s="240">
        <v>20</v>
      </c>
      <c r="K113" s="252"/>
    </row>
    <row r="114" spans="2:11" s="1" customFormat="1" ht="15" customHeight="1">
      <c r="B114" s="263"/>
      <c r="C114" s="240" t="s">
        <v>523</v>
      </c>
      <c r="D114" s="240"/>
      <c r="E114" s="240"/>
      <c r="F114" s="261" t="s">
        <v>481</v>
      </c>
      <c r="G114" s="240"/>
      <c r="H114" s="240" t="s">
        <v>524</v>
      </c>
      <c r="I114" s="240" t="s">
        <v>483</v>
      </c>
      <c r="J114" s="240">
        <v>120</v>
      </c>
      <c r="K114" s="252"/>
    </row>
    <row r="115" spans="2:11" s="1" customFormat="1" ht="15" customHeight="1">
      <c r="B115" s="263"/>
      <c r="C115" s="240" t="s">
        <v>38</v>
      </c>
      <c r="D115" s="240"/>
      <c r="E115" s="240"/>
      <c r="F115" s="261" t="s">
        <v>481</v>
      </c>
      <c r="G115" s="240"/>
      <c r="H115" s="240" t="s">
        <v>525</v>
      </c>
      <c r="I115" s="240" t="s">
        <v>516</v>
      </c>
      <c r="J115" s="240"/>
      <c r="K115" s="252"/>
    </row>
    <row r="116" spans="2:11" s="1" customFormat="1" ht="15" customHeight="1">
      <c r="B116" s="263"/>
      <c r="C116" s="240" t="s">
        <v>48</v>
      </c>
      <c r="D116" s="240"/>
      <c r="E116" s="240"/>
      <c r="F116" s="261" t="s">
        <v>481</v>
      </c>
      <c r="G116" s="240"/>
      <c r="H116" s="240" t="s">
        <v>526</v>
      </c>
      <c r="I116" s="240" t="s">
        <v>516</v>
      </c>
      <c r="J116" s="240"/>
      <c r="K116" s="252"/>
    </row>
    <row r="117" spans="2:11" s="1" customFormat="1" ht="15" customHeight="1">
      <c r="B117" s="263"/>
      <c r="C117" s="240" t="s">
        <v>57</v>
      </c>
      <c r="D117" s="240"/>
      <c r="E117" s="240"/>
      <c r="F117" s="261" t="s">
        <v>481</v>
      </c>
      <c r="G117" s="240"/>
      <c r="H117" s="240" t="s">
        <v>527</v>
      </c>
      <c r="I117" s="240" t="s">
        <v>528</v>
      </c>
      <c r="J117" s="240"/>
      <c r="K117" s="252"/>
    </row>
    <row r="118" spans="2:11" s="1" customFormat="1" ht="15" customHeight="1">
      <c r="B118" s="266"/>
      <c r="C118" s="272"/>
      <c r="D118" s="272"/>
      <c r="E118" s="272"/>
      <c r="F118" s="272"/>
      <c r="G118" s="272"/>
      <c r="H118" s="272"/>
      <c r="I118" s="272"/>
      <c r="J118" s="272"/>
      <c r="K118" s="268"/>
    </row>
    <row r="119" spans="2:11" s="1" customFormat="1" ht="18.75" customHeight="1">
      <c r="B119" s="273"/>
      <c r="C119" s="274"/>
      <c r="D119" s="274"/>
      <c r="E119" s="274"/>
      <c r="F119" s="275"/>
      <c r="G119" s="274"/>
      <c r="H119" s="274"/>
      <c r="I119" s="274"/>
      <c r="J119" s="274"/>
      <c r="K119" s="273"/>
    </row>
    <row r="120" spans="2:11" s="1" customFormat="1" ht="18.75" customHeight="1">
      <c r="B120" s="247"/>
      <c r="C120" s="247"/>
      <c r="D120" s="247"/>
      <c r="E120" s="247"/>
      <c r="F120" s="247"/>
      <c r="G120" s="247"/>
      <c r="H120" s="247"/>
      <c r="I120" s="247"/>
      <c r="J120" s="247"/>
      <c r="K120" s="247"/>
    </row>
    <row r="121" spans="2:11" s="1" customFormat="1" ht="7.5" customHeight="1">
      <c r="B121" s="276"/>
      <c r="C121" s="277"/>
      <c r="D121" s="277"/>
      <c r="E121" s="277"/>
      <c r="F121" s="277"/>
      <c r="G121" s="277"/>
      <c r="H121" s="277"/>
      <c r="I121" s="277"/>
      <c r="J121" s="277"/>
      <c r="K121" s="278"/>
    </row>
    <row r="122" spans="2:11" s="1" customFormat="1" ht="45" customHeight="1">
      <c r="B122" s="279"/>
      <c r="C122" s="360" t="s">
        <v>529</v>
      </c>
      <c r="D122" s="360"/>
      <c r="E122" s="360"/>
      <c r="F122" s="360"/>
      <c r="G122" s="360"/>
      <c r="H122" s="360"/>
      <c r="I122" s="360"/>
      <c r="J122" s="360"/>
      <c r="K122" s="280"/>
    </row>
    <row r="123" spans="2:11" s="1" customFormat="1" ht="17.25" customHeight="1">
      <c r="B123" s="281"/>
      <c r="C123" s="253" t="s">
        <v>475</v>
      </c>
      <c r="D123" s="253"/>
      <c r="E123" s="253"/>
      <c r="F123" s="253" t="s">
        <v>476</v>
      </c>
      <c r="G123" s="254"/>
      <c r="H123" s="253" t="s">
        <v>54</v>
      </c>
      <c r="I123" s="253" t="s">
        <v>57</v>
      </c>
      <c r="J123" s="253" t="s">
        <v>477</v>
      </c>
      <c r="K123" s="282"/>
    </row>
    <row r="124" spans="2:11" s="1" customFormat="1" ht="17.25" customHeight="1">
      <c r="B124" s="281"/>
      <c r="C124" s="255" t="s">
        <v>478</v>
      </c>
      <c r="D124" s="255"/>
      <c r="E124" s="255"/>
      <c r="F124" s="256" t="s">
        <v>479</v>
      </c>
      <c r="G124" s="257"/>
      <c r="H124" s="255"/>
      <c r="I124" s="255"/>
      <c r="J124" s="255" t="s">
        <v>480</v>
      </c>
      <c r="K124" s="282"/>
    </row>
    <row r="125" spans="2:11" s="1" customFormat="1" ht="5.25" customHeight="1">
      <c r="B125" s="283"/>
      <c r="C125" s="258"/>
      <c r="D125" s="258"/>
      <c r="E125" s="258"/>
      <c r="F125" s="258"/>
      <c r="G125" s="284"/>
      <c r="H125" s="258"/>
      <c r="I125" s="258"/>
      <c r="J125" s="258"/>
      <c r="K125" s="285"/>
    </row>
    <row r="126" spans="2:11" s="1" customFormat="1" ht="15" customHeight="1">
      <c r="B126" s="283"/>
      <c r="C126" s="240" t="s">
        <v>484</v>
      </c>
      <c r="D126" s="260"/>
      <c r="E126" s="260"/>
      <c r="F126" s="261" t="s">
        <v>481</v>
      </c>
      <c r="G126" s="240"/>
      <c r="H126" s="240" t="s">
        <v>521</v>
      </c>
      <c r="I126" s="240" t="s">
        <v>483</v>
      </c>
      <c r="J126" s="240">
        <v>120</v>
      </c>
      <c r="K126" s="286"/>
    </row>
    <row r="127" spans="2:11" s="1" customFormat="1" ht="15" customHeight="1">
      <c r="B127" s="283"/>
      <c r="C127" s="240" t="s">
        <v>530</v>
      </c>
      <c r="D127" s="240"/>
      <c r="E127" s="240"/>
      <c r="F127" s="261" t="s">
        <v>481</v>
      </c>
      <c r="G127" s="240"/>
      <c r="H127" s="240" t="s">
        <v>531</v>
      </c>
      <c r="I127" s="240" t="s">
        <v>483</v>
      </c>
      <c r="J127" s="240" t="s">
        <v>532</v>
      </c>
      <c r="K127" s="286"/>
    </row>
    <row r="128" spans="2:11" s="1" customFormat="1" ht="15" customHeight="1">
      <c r="B128" s="283"/>
      <c r="C128" s="240" t="s">
        <v>429</v>
      </c>
      <c r="D128" s="240"/>
      <c r="E128" s="240"/>
      <c r="F128" s="261" t="s">
        <v>481</v>
      </c>
      <c r="G128" s="240"/>
      <c r="H128" s="240" t="s">
        <v>533</v>
      </c>
      <c r="I128" s="240" t="s">
        <v>483</v>
      </c>
      <c r="J128" s="240" t="s">
        <v>532</v>
      </c>
      <c r="K128" s="286"/>
    </row>
    <row r="129" spans="2:11" s="1" customFormat="1" ht="15" customHeight="1">
      <c r="B129" s="283"/>
      <c r="C129" s="240" t="s">
        <v>492</v>
      </c>
      <c r="D129" s="240"/>
      <c r="E129" s="240"/>
      <c r="F129" s="261" t="s">
        <v>487</v>
      </c>
      <c r="G129" s="240"/>
      <c r="H129" s="240" t="s">
        <v>493</v>
      </c>
      <c r="I129" s="240" t="s">
        <v>483</v>
      </c>
      <c r="J129" s="240">
        <v>15</v>
      </c>
      <c r="K129" s="286"/>
    </row>
    <row r="130" spans="2:11" s="1" customFormat="1" ht="15" customHeight="1">
      <c r="B130" s="283"/>
      <c r="C130" s="264" t="s">
        <v>494</v>
      </c>
      <c r="D130" s="264"/>
      <c r="E130" s="264"/>
      <c r="F130" s="265" t="s">
        <v>487</v>
      </c>
      <c r="G130" s="264"/>
      <c r="H130" s="264" t="s">
        <v>495</v>
      </c>
      <c r="I130" s="264" t="s">
        <v>483</v>
      </c>
      <c r="J130" s="264">
        <v>15</v>
      </c>
      <c r="K130" s="286"/>
    </row>
    <row r="131" spans="2:11" s="1" customFormat="1" ht="15" customHeight="1">
      <c r="B131" s="283"/>
      <c r="C131" s="264" t="s">
        <v>496</v>
      </c>
      <c r="D131" s="264"/>
      <c r="E131" s="264"/>
      <c r="F131" s="265" t="s">
        <v>487</v>
      </c>
      <c r="G131" s="264"/>
      <c r="H131" s="264" t="s">
        <v>497</v>
      </c>
      <c r="I131" s="264" t="s">
        <v>483</v>
      </c>
      <c r="J131" s="264">
        <v>20</v>
      </c>
      <c r="K131" s="286"/>
    </row>
    <row r="132" spans="2:11" s="1" customFormat="1" ht="15" customHeight="1">
      <c r="B132" s="283"/>
      <c r="C132" s="264" t="s">
        <v>498</v>
      </c>
      <c r="D132" s="264"/>
      <c r="E132" s="264"/>
      <c r="F132" s="265" t="s">
        <v>487</v>
      </c>
      <c r="G132" s="264"/>
      <c r="H132" s="264" t="s">
        <v>499</v>
      </c>
      <c r="I132" s="264" t="s">
        <v>483</v>
      </c>
      <c r="J132" s="264">
        <v>20</v>
      </c>
      <c r="K132" s="286"/>
    </row>
    <row r="133" spans="2:11" s="1" customFormat="1" ht="15" customHeight="1">
      <c r="B133" s="283"/>
      <c r="C133" s="240" t="s">
        <v>486</v>
      </c>
      <c r="D133" s="240"/>
      <c r="E133" s="240"/>
      <c r="F133" s="261" t="s">
        <v>487</v>
      </c>
      <c r="G133" s="240"/>
      <c r="H133" s="240" t="s">
        <v>521</v>
      </c>
      <c r="I133" s="240" t="s">
        <v>483</v>
      </c>
      <c r="J133" s="240">
        <v>50</v>
      </c>
      <c r="K133" s="286"/>
    </row>
    <row r="134" spans="2:11" s="1" customFormat="1" ht="15" customHeight="1">
      <c r="B134" s="283"/>
      <c r="C134" s="240" t="s">
        <v>500</v>
      </c>
      <c r="D134" s="240"/>
      <c r="E134" s="240"/>
      <c r="F134" s="261" t="s">
        <v>487</v>
      </c>
      <c r="G134" s="240"/>
      <c r="H134" s="240" t="s">
        <v>521</v>
      </c>
      <c r="I134" s="240" t="s">
        <v>483</v>
      </c>
      <c r="J134" s="240">
        <v>50</v>
      </c>
      <c r="K134" s="286"/>
    </row>
    <row r="135" spans="2:11" s="1" customFormat="1" ht="15" customHeight="1">
      <c r="B135" s="283"/>
      <c r="C135" s="240" t="s">
        <v>506</v>
      </c>
      <c r="D135" s="240"/>
      <c r="E135" s="240"/>
      <c r="F135" s="261" t="s">
        <v>487</v>
      </c>
      <c r="G135" s="240"/>
      <c r="H135" s="240" t="s">
        <v>521</v>
      </c>
      <c r="I135" s="240" t="s">
        <v>483</v>
      </c>
      <c r="J135" s="240">
        <v>50</v>
      </c>
      <c r="K135" s="286"/>
    </row>
    <row r="136" spans="2:11" s="1" customFormat="1" ht="15" customHeight="1">
      <c r="B136" s="283"/>
      <c r="C136" s="240" t="s">
        <v>508</v>
      </c>
      <c r="D136" s="240"/>
      <c r="E136" s="240"/>
      <c r="F136" s="261" t="s">
        <v>487</v>
      </c>
      <c r="G136" s="240"/>
      <c r="H136" s="240" t="s">
        <v>521</v>
      </c>
      <c r="I136" s="240" t="s">
        <v>483</v>
      </c>
      <c r="J136" s="240">
        <v>50</v>
      </c>
      <c r="K136" s="286"/>
    </row>
    <row r="137" spans="2:11" s="1" customFormat="1" ht="15" customHeight="1">
      <c r="B137" s="283"/>
      <c r="C137" s="240" t="s">
        <v>509</v>
      </c>
      <c r="D137" s="240"/>
      <c r="E137" s="240"/>
      <c r="F137" s="261" t="s">
        <v>487</v>
      </c>
      <c r="G137" s="240"/>
      <c r="H137" s="240" t="s">
        <v>534</v>
      </c>
      <c r="I137" s="240" t="s">
        <v>483</v>
      </c>
      <c r="J137" s="240">
        <v>255</v>
      </c>
      <c r="K137" s="286"/>
    </row>
    <row r="138" spans="2:11" s="1" customFormat="1" ht="15" customHeight="1">
      <c r="B138" s="283"/>
      <c r="C138" s="240" t="s">
        <v>511</v>
      </c>
      <c r="D138" s="240"/>
      <c r="E138" s="240"/>
      <c r="F138" s="261" t="s">
        <v>481</v>
      </c>
      <c r="G138" s="240"/>
      <c r="H138" s="240" t="s">
        <v>535</v>
      </c>
      <c r="I138" s="240" t="s">
        <v>513</v>
      </c>
      <c r="J138" s="240"/>
      <c r="K138" s="286"/>
    </row>
    <row r="139" spans="2:11" s="1" customFormat="1" ht="15" customHeight="1">
      <c r="B139" s="283"/>
      <c r="C139" s="240" t="s">
        <v>514</v>
      </c>
      <c r="D139" s="240"/>
      <c r="E139" s="240"/>
      <c r="F139" s="261" t="s">
        <v>481</v>
      </c>
      <c r="G139" s="240"/>
      <c r="H139" s="240" t="s">
        <v>536</v>
      </c>
      <c r="I139" s="240" t="s">
        <v>516</v>
      </c>
      <c r="J139" s="240"/>
      <c r="K139" s="286"/>
    </row>
    <row r="140" spans="2:11" s="1" customFormat="1" ht="15" customHeight="1">
      <c r="B140" s="283"/>
      <c r="C140" s="240" t="s">
        <v>517</v>
      </c>
      <c r="D140" s="240"/>
      <c r="E140" s="240"/>
      <c r="F140" s="261" t="s">
        <v>481</v>
      </c>
      <c r="G140" s="240"/>
      <c r="H140" s="240" t="s">
        <v>517</v>
      </c>
      <c r="I140" s="240" t="s">
        <v>516</v>
      </c>
      <c r="J140" s="240"/>
      <c r="K140" s="286"/>
    </row>
    <row r="141" spans="2:11" s="1" customFormat="1" ht="15" customHeight="1">
      <c r="B141" s="283"/>
      <c r="C141" s="240" t="s">
        <v>38</v>
      </c>
      <c r="D141" s="240"/>
      <c r="E141" s="240"/>
      <c r="F141" s="261" t="s">
        <v>481</v>
      </c>
      <c r="G141" s="240"/>
      <c r="H141" s="240" t="s">
        <v>537</v>
      </c>
      <c r="I141" s="240" t="s">
        <v>516</v>
      </c>
      <c r="J141" s="240"/>
      <c r="K141" s="286"/>
    </row>
    <row r="142" spans="2:11" s="1" customFormat="1" ht="15" customHeight="1">
      <c r="B142" s="283"/>
      <c r="C142" s="240" t="s">
        <v>538</v>
      </c>
      <c r="D142" s="240"/>
      <c r="E142" s="240"/>
      <c r="F142" s="261" t="s">
        <v>481</v>
      </c>
      <c r="G142" s="240"/>
      <c r="H142" s="240" t="s">
        <v>539</v>
      </c>
      <c r="I142" s="240" t="s">
        <v>516</v>
      </c>
      <c r="J142" s="240"/>
      <c r="K142" s="286"/>
    </row>
    <row r="143" spans="2:11" s="1" customFormat="1" ht="15" customHeight="1">
      <c r="B143" s="287"/>
      <c r="C143" s="288"/>
      <c r="D143" s="288"/>
      <c r="E143" s="288"/>
      <c r="F143" s="288"/>
      <c r="G143" s="288"/>
      <c r="H143" s="288"/>
      <c r="I143" s="288"/>
      <c r="J143" s="288"/>
      <c r="K143" s="289"/>
    </row>
    <row r="144" spans="2:11" s="1" customFormat="1" ht="18.75" customHeight="1">
      <c r="B144" s="274"/>
      <c r="C144" s="274"/>
      <c r="D144" s="274"/>
      <c r="E144" s="274"/>
      <c r="F144" s="275"/>
      <c r="G144" s="274"/>
      <c r="H144" s="274"/>
      <c r="I144" s="274"/>
      <c r="J144" s="274"/>
      <c r="K144" s="274"/>
    </row>
    <row r="145" spans="2:11" s="1" customFormat="1" ht="18.75" customHeight="1">
      <c r="B145" s="247"/>
      <c r="C145" s="247"/>
      <c r="D145" s="247"/>
      <c r="E145" s="247"/>
      <c r="F145" s="247"/>
      <c r="G145" s="247"/>
      <c r="H145" s="247"/>
      <c r="I145" s="247"/>
      <c r="J145" s="247"/>
      <c r="K145" s="247"/>
    </row>
    <row r="146" spans="2:11" s="1" customFormat="1" ht="7.5" customHeight="1">
      <c r="B146" s="248"/>
      <c r="C146" s="249"/>
      <c r="D146" s="249"/>
      <c r="E146" s="249"/>
      <c r="F146" s="249"/>
      <c r="G146" s="249"/>
      <c r="H146" s="249"/>
      <c r="I146" s="249"/>
      <c r="J146" s="249"/>
      <c r="K146" s="250"/>
    </row>
    <row r="147" spans="2:11" s="1" customFormat="1" ht="45" customHeight="1">
      <c r="B147" s="251"/>
      <c r="C147" s="359" t="s">
        <v>540</v>
      </c>
      <c r="D147" s="359"/>
      <c r="E147" s="359"/>
      <c r="F147" s="359"/>
      <c r="G147" s="359"/>
      <c r="H147" s="359"/>
      <c r="I147" s="359"/>
      <c r="J147" s="359"/>
      <c r="K147" s="252"/>
    </row>
    <row r="148" spans="2:11" s="1" customFormat="1" ht="17.25" customHeight="1">
      <c r="B148" s="251"/>
      <c r="C148" s="253" t="s">
        <v>475</v>
      </c>
      <c r="D148" s="253"/>
      <c r="E148" s="253"/>
      <c r="F148" s="253" t="s">
        <v>476</v>
      </c>
      <c r="G148" s="254"/>
      <c r="H148" s="253" t="s">
        <v>54</v>
      </c>
      <c r="I148" s="253" t="s">
        <v>57</v>
      </c>
      <c r="J148" s="253" t="s">
        <v>477</v>
      </c>
      <c r="K148" s="252"/>
    </row>
    <row r="149" spans="2:11" s="1" customFormat="1" ht="17.25" customHeight="1">
      <c r="B149" s="251"/>
      <c r="C149" s="255" t="s">
        <v>478</v>
      </c>
      <c r="D149" s="255"/>
      <c r="E149" s="255"/>
      <c r="F149" s="256" t="s">
        <v>479</v>
      </c>
      <c r="G149" s="257"/>
      <c r="H149" s="255"/>
      <c r="I149" s="255"/>
      <c r="J149" s="255" t="s">
        <v>480</v>
      </c>
      <c r="K149" s="252"/>
    </row>
    <row r="150" spans="2:11" s="1" customFormat="1" ht="5.25" customHeight="1">
      <c r="B150" s="263"/>
      <c r="C150" s="258"/>
      <c r="D150" s="258"/>
      <c r="E150" s="258"/>
      <c r="F150" s="258"/>
      <c r="G150" s="259"/>
      <c r="H150" s="258"/>
      <c r="I150" s="258"/>
      <c r="J150" s="258"/>
      <c r="K150" s="286"/>
    </row>
    <row r="151" spans="2:11" s="1" customFormat="1" ht="15" customHeight="1">
      <c r="B151" s="263"/>
      <c r="C151" s="290" t="s">
        <v>484</v>
      </c>
      <c r="D151" s="240"/>
      <c r="E151" s="240"/>
      <c r="F151" s="291" t="s">
        <v>481</v>
      </c>
      <c r="G151" s="240"/>
      <c r="H151" s="290" t="s">
        <v>521</v>
      </c>
      <c r="I151" s="290" t="s">
        <v>483</v>
      </c>
      <c r="J151" s="290">
        <v>120</v>
      </c>
      <c r="K151" s="286"/>
    </row>
    <row r="152" spans="2:11" s="1" customFormat="1" ht="15" customHeight="1">
      <c r="B152" s="263"/>
      <c r="C152" s="290" t="s">
        <v>530</v>
      </c>
      <c r="D152" s="240"/>
      <c r="E152" s="240"/>
      <c r="F152" s="291" t="s">
        <v>481</v>
      </c>
      <c r="G152" s="240"/>
      <c r="H152" s="290" t="s">
        <v>541</v>
      </c>
      <c r="I152" s="290" t="s">
        <v>483</v>
      </c>
      <c r="J152" s="290" t="s">
        <v>532</v>
      </c>
      <c r="K152" s="286"/>
    </row>
    <row r="153" spans="2:11" s="1" customFormat="1" ht="15" customHeight="1">
      <c r="B153" s="263"/>
      <c r="C153" s="290" t="s">
        <v>429</v>
      </c>
      <c r="D153" s="240"/>
      <c r="E153" s="240"/>
      <c r="F153" s="291" t="s">
        <v>481</v>
      </c>
      <c r="G153" s="240"/>
      <c r="H153" s="290" t="s">
        <v>542</v>
      </c>
      <c r="I153" s="290" t="s">
        <v>483</v>
      </c>
      <c r="J153" s="290" t="s">
        <v>532</v>
      </c>
      <c r="K153" s="286"/>
    </row>
    <row r="154" spans="2:11" s="1" customFormat="1" ht="15" customHeight="1">
      <c r="B154" s="263"/>
      <c r="C154" s="290" t="s">
        <v>486</v>
      </c>
      <c r="D154" s="240"/>
      <c r="E154" s="240"/>
      <c r="F154" s="291" t="s">
        <v>487</v>
      </c>
      <c r="G154" s="240"/>
      <c r="H154" s="290" t="s">
        <v>521</v>
      </c>
      <c r="I154" s="290" t="s">
        <v>483</v>
      </c>
      <c r="J154" s="290">
        <v>50</v>
      </c>
      <c r="K154" s="286"/>
    </row>
    <row r="155" spans="2:11" s="1" customFormat="1" ht="15" customHeight="1">
      <c r="B155" s="263"/>
      <c r="C155" s="290" t="s">
        <v>489</v>
      </c>
      <c r="D155" s="240"/>
      <c r="E155" s="240"/>
      <c r="F155" s="291" t="s">
        <v>481</v>
      </c>
      <c r="G155" s="240"/>
      <c r="H155" s="290" t="s">
        <v>521</v>
      </c>
      <c r="I155" s="290" t="s">
        <v>491</v>
      </c>
      <c r="J155" s="290"/>
      <c r="K155" s="286"/>
    </row>
    <row r="156" spans="2:11" s="1" customFormat="1" ht="15" customHeight="1">
      <c r="B156" s="263"/>
      <c r="C156" s="290" t="s">
        <v>500</v>
      </c>
      <c r="D156" s="240"/>
      <c r="E156" s="240"/>
      <c r="F156" s="291" t="s">
        <v>487</v>
      </c>
      <c r="G156" s="240"/>
      <c r="H156" s="290" t="s">
        <v>521</v>
      </c>
      <c r="I156" s="290" t="s">
        <v>483</v>
      </c>
      <c r="J156" s="290">
        <v>50</v>
      </c>
      <c r="K156" s="286"/>
    </row>
    <row r="157" spans="2:11" s="1" customFormat="1" ht="15" customHeight="1">
      <c r="B157" s="263"/>
      <c r="C157" s="290" t="s">
        <v>508</v>
      </c>
      <c r="D157" s="240"/>
      <c r="E157" s="240"/>
      <c r="F157" s="291" t="s">
        <v>487</v>
      </c>
      <c r="G157" s="240"/>
      <c r="H157" s="290" t="s">
        <v>521</v>
      </c>
      <c r="I157" s="290" t="s">
        <v>483</v>
      </c>
      <c r="J157" s="290">
        <v>50</v>
      </c>
      <c r="K157" s="286"/>
    </row>
    <row r="158" spans="2:11" s="1" customFormat="1" ht="15" customHeight="1">
      <c r="B158" s="263"/>
      <c r="C158" s="290" t="s">
        <v>506</v>
      </c>
      <c r="D158" s="240"/>
      <c r="E158" s="240"/>
      <c r="F158" s="291" t="s">
        <v>487</v>
      </c>
      <c r="G158" s="240"/>
      <c r="H158" s="290" t="s">
        <v>521</v>
      </c>
      <c r="I158" s="290" t="s">
        <v>483</v>
      </c>
      <c r="J158" s="290">
        <v>50</v>
      </c>
      <c r="K158" s="286"/>
    </row>
    <row r="159" spans="2:11" s="1" customFormat="1" ht="15" customHeight="1">
      <c r="B159" s="263"/>
      <c r="C159" s="290" t="s">
        <v>90</v>
      </c>
      <c r="D159" s="240"/>
      <c r="E159" s="240"/>
      <c r="F159" s="291" t="s">
        <v>481</v>
      </c>
      <c r="G159" s="240"/>
      <c r="H159" s="290" t="s">
        <v>543</v>
      </c>
      <c r="I159" s="290" t="s">
        <v>483</v>
      </c>
      <c r="J159" s="290" t="s">
        <v>544</v>
      </c>
      <c r="K159" s="286"/>
    </row>
    <row r="160" spans="2:11" s="1" customFormat="1" ht="15" customHeight="1">
      <c r="B160" s="263"/>
      <c r="C160" s="290" t="s">
        <v>545</v>
      </c>
      <c r="D160" s="240"/>
      <c r="E160" s="240"/>
      <c r="F160" s="291" t="s">
        <v>481</v>
      </c>
      <c r="G160" s="240"/>
      <c r="H160" s="290" t="s">
        <v>546</v>
      </c>
      <c r="I160" s="290" t="s">
        <v>516</v>
      </c>
      <c r="J160" s="290"/>
      <c r="K160" s="286"/>
    </row>
    <row r="161" spans="2:11" s="1" customFormat="1" ht="15" customHeight="1">
      <c r="B161" s="292"/>
      <c r="C161" s="272"/>
      <c r="D161" s="272"/>
      <c r="E161" s="272"/>
      <c r="F161" s="272"/>
      <c r="G161" s="272"/>
      <c r="H161" s="272"/>
      <c r="I161" s="272"/>
      <c r="J161" s="272"/>
      <c r="K161" s="293"/>
    </row>
    <row r="162" spans="2:11" s="1" customFormat="1" ht="18.75" customHeight="1">
      <c r="B162" s="274"/>
      <c r="C162" s="284"/>
      <c r="D162" s="284"/>
      <c r="E162" s="284"/>
      <c r="F162" s="294"/>
      <c r="G162" s="284"/>
      <c r="H162" s="284"/>
      <c r="I162" s="284"/>
      <c r="J162" s="284"/>
      <c r="K162" s="274"/>
    </row>
    <row r="163" spans="2:11" s="1" customFormat="1" ht="18.75" customHeight="1">
      <c r="B163" s="247"/>
      <c r="C163" s="247"/>
      <c r="D163" s="247"/>
      <c r="E163" s="247"/>
      <c r="F163" s="247"/>
      <c r="G163" s="247"/>
      <c r="H163" s="247"/>
      <c r="I163" s="247"/>
      <c r="J163" s="247"/>
      <c r="K163" s="247"/>
    </row>
    <row r="164" spans="2:11" s="1" customFormat="1" ht="7.5" customHeight="1">
      <c r="B164" s="229"/>
      <c r="C164" s="230"/>
      <c r="D164" s="230"/>
      <c r="E164" s="230"/>
      <c r="F164" s="230"/>
      <c r="G164" s="230"/>
      <c r="H164" s="230"/>
      <c r="I164" s="230"/>
      <c r="J164" s="230"/>
      <c r="K164" s="231"/>
    </row>
    <row r="165" spans="2:11" s="1" customFormat="1" ht="45" customHeight="1">
      <c r="B165" s="232"/>
      <c r="C165" s="360" t="s">
        <v>547</v>
      </c>
      <c r="D165" s="360"/>
      <c r="E165" s="360"/>
      <c r="F165" s="360"/>
      <c r="G165" s="360"/>
      <c r="H165" s="360"/>
      <c r="I165" s="360"/>
      <c r="J165" s="360"/>
      <c r="K165" s="233"/>
    </row>
    <row r="166" spans="2:11" s="1" customFormat="1" ht="17.25" customHeight="1">
      <c r="B166" s="232"/>
      <c r="C166" s="253" t="s">
        <v>475</v>
      </c>
      <c r="D166" s="253"/>
      <c r="E166" s="253"/>
      <c r="F166" s="253" t="s">
        <v>476</v>
      </c>
      <c r="G166" s="295"/>
      <c r="H166" s="296" t="s">
        <v>54</v>
      </c>
      <c r="I166" s="296" t="s">
        <v>57</v>
      </c>
      <c r="J166" s="253" t="s">
        <v>477</v>
      </c>
      <c r="K166" s="233"/>
    </row>
    <row r="167" spans="2:11" s="1" customFormat="1" ht="17.25" customHeight="1">
      <c r="B167" s="234"/>
      <c r="C167" s="255" t="s">
        <v>478</v>
      </c>
      <c r="D167" s="255"/>
      <c r="E167" s="255"/>
      <c r="F167" s="256" t="s">
        <v>479</v>
      </c>
      <c r="G167" s="297"/>
      <c r="H167" s="298"/>
      <c r="I167" s="298"/>
      <c r="J167" s="255" t="s">
        <v>480</v>
      </c>
      <c r="K167" s="235"/>
    </row>
    <row r="168" spans="2:11" s="1" customFormat="1" ht="5.25" customHeight="1">
      <c r="B168" s="263"/>
      <c r="C168" s="258"/>
      <c r="D168" s="258"/>
      <c r="E168" s="258"/>
      <c r="F168" s="258"/>
      <c r="G168" s="259"/>
      <c r="H168" s="258"/>
      <c r="I168" s="258"/>
      <c r="J168" s="258"/>
      <c r="K168" s="286"/>
    </row>
    <row r="169" spans="2:11" s="1" customFormat="1" ht="15" customHeight="1">
      <c r="B169" s="263"/>
      <c r="C169" s="240" t="s">
        <v>484</v>
      </c>
      <c r="D169" s="240"/>
      <c r="E169" s="240"/>
      <c r="F169" s="261" t="s">
        <v>481</v>
      </c>
      <c r="G169" s="240"/>
      <c r="H169" s="240" t="s">
        <v>521</v>
      </c>
      <c r="I169" s="240" t="s">
        <v>483</v>
      </c>
      <c r="J169" s="240">
        <v>120</v>
      </c>
      <c r="K169" s="286"/>
    </row>
    <row r="170" spans="2:11" s="1" customFormat="1" ht="15" customHeight="1">
      <c r="B170" s="263"/>
      <c r="C170" s="240" t="s">
        <v>530</v>
      </c>
      <c r="D170" s="240"/>
      <c r="E170" s="240"/>
      <c r="F170" s="261" t="s">
        <v>481</v>
      </c>
      <c r="G170" s="240"/>
      <c r="H170" s="240" t="s">
        <v>531</v>
      </c>
      <c r="I170" s="240" t="s">
        <v>483</v>
      </c>
      <c r="J170" s="240" t="s">
        <v>532</v>
      </c>
      <c r="K170" s="286"/>
    </row>
    <row r="171" spans="2:11" s="1" customFormat="1" ht="15" customHeight="1">
      <c r="B171" s="263"/>
      <c r="C171" s="240" t="s">
        <v>429</v>
      </c>
      <c r="D171" s="240"/>
      <c r="E171" s="240"/>
      <c r="F171" s="261" t="s">
        <v>481</v>
      </c>
      <c r="G171" s="240"/>
      <c r="H171" s="240" t="s">
        <v>548</v>
      </c>
      <c r="I171" s="240" t="s">
        <v>483</v>
      </c>
      <c r="J171" s="240" t="s">
        <v>532</v>
      </c>
      <c r="K171" s="286"/>
    </row>
    <row r="172" spans="2:11" s="1" customFormat="1" ht="15" customHeight="1">
      <c r="B172" s="263"/>
      <c r="C172" s="240" t="s">
        <v>486</v>
      </c>
      <c r="D172" s="240"/>
      <c r="E172" s="240"/>
      <c r="F172" s="261" t="s">
        <v>487</v>
      </c>
      <c r="G172" s="240"/>
      <c r="H172" s="240" t="s">
        <v>548</v>
      </c>
      <c r="I172" s="240" t="s">
        <v>483</v>
      </c>
      <c r="J172" s="240">
        <v>50</v>
      </c>
      <c r="K172" s="286"/>
    </row>
    <row r="173" spans="2:11" s="1" customFormat="1" ht="15" customHeight="1">
      <c r="B173" s="263"/>
      <c r="C173" s="240" t="s">
        <v>489</v>
      </c>
      <c r="D173" s="240"/>
      <c r="E173" s="240"/>
      <c r="F173" s="261" t="s">
        <v>481</v>
      </c>
      <c r="G173" s="240"/>
      <c r="H173" s="240" t="s">
        <v>548</v>
      </c>
      <c r="I173" s="240" t="s">
        <v>491</v>
      </c>
      <c r="J173" s="240"/>
      <c r="K173" s="286"/>
    </row>
    <row r="174" spans="2:11" s="1" customFormat="1" ht="15" customHeight="1">
      <c r="B174" s="263"/>
      <c r="C174" s="240" t="s">
        <v>500</v>
      </c>
      <c r="D174" s="240"/>
      <c r="E174" s="240"/>
      <c r="F174" s="261" t="s">
        <v>487</v>
      </c>
      <c r="G174" s="240"/>
      <c r="H174" s="240" t="s">
        <v>548</v>
      </c>
      <c r="I174" s="240" t="s">
        <v>483</v>
      </c>
      <c r="J174" s="240">
        <v>50</v>
      </c>
      <c r="K174" s="286"/>
    </row>
    <row r="175" spans="2:11" s="1" customFormat="1" ht="15" customHeight="1">
      <c r="B175" s="263"/>
      <c r="C175" s="240" t="s">
        <v>508</v>
      </c>
      <c r="D175" s="240"/>
      <c r="E175" s="240"/>
      <c r="F175" s="261" t="s">
        <v>487</v>
      </c>
      <c r="G175" s="240"/>
      <c r="H175" s="240" t="s">
        <v>548</v>
      </c>
      <c r="I175" s="240" t="s">
        <v>483</v>
      </c>
      <c r="J175" s="240">
        <v>50</v>
      </c>
      <c r="K175" s="286"/>
    </row>
    <row r="176" spans="2:11" s="1" customFormat="1" ht="15" customHeight="1">
      <c r="B176" s="263"/>
      <c r="C176" s="240" t="s">
        <v>506</v>
      </c>
      <c r="D176" s="240"/>
      <c r="E176" s="240"/>
      <c r="F176" s="261" t="s">
        <v>487</v>
      </c>
      <c r="G176" s="240"/>
      <c r="H176" s="240" t="s">
        <v>548</v>
      </c>
      <c r="I176" s="240" t="s">
        <v>483</v>
      </c>
      <c r="J176" s="240">
        <v>50</v>
      </c>
      <c r="K176" s="286"/>
    </row>
    <row r="177" spans="2:11" s="1" customFormat="1" ht="15" customHeight="1">
      <c r="B177" s="263"/>
      <c r="C177" s="240" t="s">
        <v>102</v>
      </c>
      <c r="D177" s="240"/>
      <c r="E177" s="240"/>
      <c r="F177" s="261" t="s">
        <v>481</v>
      </c>
      <c r="G177" s="240"/>
      <c r="H177" s="240" t="s">
        <v>549</v>
      </c>
      <c r="I177" s="240" t="s">
        <v>550</v>
      </c>
      <c r="J177" s="240"/>
      <c r="K177" s="286"/>
    </row>
    <row r="178" spans="2:11" s="1" customFormat="1" ht="15" customHeight="1">
      <c r="B178" s="263"/>
      <c r="C178" s="240" t="s">
        <v>57</v>
      </c>
      <c r="D178" s="240"/>
      <c r="E178" s="240"/>
      <c r="F178" s="261" t="s">
        <v>481</v>
      </c>
      <c r="G178" s="240"/>
      <c r="H178" s="240" t="s">
        <v>551</v>
      </c>
      <c r="I178" s="240" t="s">
        <v>552</v>
      </c>
      <c r="J178" s="240">
        <v>1</v>
      </c>
      <c r="K178" s="286"/>
    </row>
    <row r="179" spans="2:11" s="1" customFormat="1" ht="15" customHeight="1">
      <c r="B179" s="263"/>
      <c r="C179" s="240" t="s">
        <v>53</v>
      </c>
      <c r="D179" s="240"/>
      <c r="E179" s="240"/>
      <c r="F179" s="261" t="s">
        <v>481</v>
      </c>
      <c r="G179" s="240"/>
      <c r="H179" s="240" t="s">
        <v>553</v>
      </c>
      <c r="I179" s="240" t="s">
        <v>483</v>
      </c>
      <c r="J179" s="240">
        <v>20</v>
      </c>
      <c r="K179" s="286"/>
    </row>
    <row r="180" spans="2:11" s="1" customFormat="1" ht="15" customHeight="1">
      <c r="B180" s="263"/>
      <c r="C180" s="240" t="s">
        <v>54</v>
      </c>
      <c r="D180" s="240"/>
      <c r="E180" s="240"/>
      <c r="F180" s="261" t="s">
        <v>481</v>
      </c>
      <c r="G180" s="240"/>
      <c r="H180" s="240" t="s">
        <v>554</v>
      </c>
      <c r="I180" s="240" t="s">
        <v>483</v>
      </c>
      <c r="J180" s="240">
        <v>255</v>
      </c>
      <c r="K180" s="286"/>
    </row>
    <row r="181" spans="2:11" s="1" customFormat="1" ht="15" customHeight="1">
      <c r="B181" s="263"/>
      <c r="C181" s="240" t="s">
        <v>103</v>
      </c>
      <c r="D181" s="240"/>
      <c r="E181" s="240"/>
      <c r="F181" s="261" t="s">
        <v>481</v>
      </c>
      <c r="G181" s="240"/>
      <c r="H181" s="240" t="s">
        <v>445</v>
      </c>
      <c r="I181" s="240" t="s">
        <v>483</v>
      </c>
      <c r="J181" s="240">
        <v>10</v>
      </c>
      <c r="K181" s="286"/>
    </row>
    <row r="182" spans="2:11" s="1" customFormat="1" ht="15" customHeight="1">
      <c r="B182" s="263"/>
      <c r="C182" s="240" t="s">
        <v>104</v>
      </c>
      <c r="D182" s="240"/>
      <c r="E182" s="240"/>
      <c r="F182" s="261" t="s">
        <v>481</v>
      </c>
      <c r="G182" s="240"/>
      <c r="H182" s="240" t="s">
        <v>555</v>
      </c>
      <c r="I182" s="240" t="s">
        <v>516</v>
      </c>
      <c r="J182" s="240"/>
      <c r="K182" s="286"/>
    </row>
    <row r="183" spans="2:11" s="1" customFormat="1" ht="15" customHeight="1">
      <c r="B183" s="263"/>
      <c r="C183" s="240" t="s">
        <v>556</v>
      </c>
      <c r="D183" s="240"/>
      <c r="E183" s="240"/>
      <c r="F183" s="261" t="s">
        <v>481</v>
      </c>
      <c r="G183" s="240"/>
      <c r="H183" s="240" t="s">
        <v>557</v>
      </c>
      <c r="I183" s="240" t="s">
        <v>516</v>
      </c>
      <c r="J183" s="240"/>
      <c r="K183" s="286"/>
    </row>
    <row r="184" spans="2:11" s="1" customFormat="1" ht="15" customHeight="1">
      <c r="B184" s="263"/>
      <c r="C184" s="240" t="s">
        <v>545</v>
      </c>
      <c r="D184" s="240"/>
      <c r="E184" s="240"/>
      <c r="F184" s="261" t="s">
        <v>481</v>
      </c>
      <c r="G184" s="240"/>
      <c r="H184" s="240" t="s">
        <v>558</v>
      </c>
      <c r="I184" s="240" t="s">
        <v>516</v>
      </c>
      <c r="J184" s="240"/>
      <c r="K184" s="286"/>
    </row>
    <row r="185" spans="2:11" s="1" customFormat="1" ht="15" customHeight="1">
      <c r="B185" s="263"/>
      <c r="C185" s="240" t="s">
        <v>106</v>
      </c>
      <c r="D185" s="240"/>
      <c r="E185" s="240"/>
      <c r="F185" s="261" t="s">
        <v>487</v>
      </c>
      <c r="G185" s="240"/>
      <c r="H185" s="240" t="s">
        <v>559</v>
      </c>
      <c r="I185" s="240" t="s">
        <v>483</v>
      </c>
      <c r="J185" s="240">
        <v>50</v>
      </c>
      <c r="K185" s="286"/>
    </row>
    <row r="186" spans="2:11" s="1" customFormat="1" ht="15" customHeight="1">
      <c r="B186" s="263"/>
      <c r="C186" s="240" t="s">
        <v>560</v>
      </c>
      <c r="D186" s="240"/>
      <c r="E186" s="240"/>
      <c r="F186" s="261" t="s">
        <v>487</v>
      </c>
      <c r="G186" s="240"/>
      <c r="H186" s="240" t="s">
        <v>561</v>
      </c>
      <c r="I186" s="240" t="s">
        <v>562</v>
      </c>
      <c r="J186" s="240"/>
      <c r="K186" s="286"/>
    </row>
    <row r="187" spans="2:11" s="1" customFormat="1" ht="15" customHeight="1">
      <c r="B187" s="263"/>
      <c r="C187" s="240" t="s">
        <v>563</v>
      </c>
      <c r="D187" s="240"/>
      <c r="E187" s="240"/>
      <c r="F187" s="261" t="s">
        <v>487</v>
      </c>
      <c r="G187" s="240"/>
      <c r="H187" s="240" t="s">
        <v>564</v>
      </c>
      <c r="I187" s="240" t="s">
        <v>562</v>
      </c>
      <c r="J187" s="240"/>
      <c r="K187" s="286"/>
    </row>
    <row r="188" spans="2:11" s="1" customFormat="1" ht="15" customHeight="1">
      <c r="B188" s="263"/>
      <c r="C188" s="240" t="s">
        <v>565</v>
      </c>
      <c r="D188" s="240"/>
      <c r="E188" s="240"/>
      <c r="F188" s="261" t="s">
        <v>487</v>
      </c>
      <c r="G188" s="240"/>
      <c r="H188" s="240" t="s">
        <v>566</v>
      </c>
      <c r="I188" s="240" t="s">
        <v>562</v>
      </c>
      <c r="J188" s="240"/>
      <c r="K188" s="286"/>
    </row>
    <row r="189" spans="2:11" s="1" customFormat="1" ht="15" customHeight="1">
      <c r="B189" s="263"/>
      <c r="C189" s="299" t="s">
        <v>567</v>
      </c>
      <c r="D189" s="240"/>
      <c r="E189" s="240"/>
      <c r="F189" s="261" t="s">
        <v>487</v>
      </c>
      <c r="G189" s="240"/>
      <c r="H189" s="240" t="s">
        <v>568</v>
      </c>
      <c r="I189" s="240" t="s">
        <v>569</v>
      </c>
      <c r="J189" s="300" t="s">
        <v>570</v>
      </c>
      <c r="K189" s="286"/>
    </row>
    <row r="190" spans="2:11" s="1" customFormat="1" ht="15" customHeight="1">
      <c r="B190" s="263"/>
      <c r="C190" s="299" t="s">
        <v>42</v>
      </c>
      <c r="D190" s="240"/>
      <c r="E190" s="240"/>
      <c r="F190" s="261" t="s">
        <v>481</v>
      </c>
      <c r="G190" s="240"/>
      <c r="H190" s="237" t="s">
        <v>571</v>
      </c>
      <c r="I190" s="240" t="s">
        <v>572</v>
      </c>
      <c r="J190" s="240"/>
      <c r="K190" s="286"/>
    </row>
    <row r="191" spans="2:11" s="1" customFormat="1" ht="15" customHeight="1">
      <c r="B191" s="263"/>
      <c r="C191" s="299" t="s">
        <v>573</v>
      </c>
      <c r="D191" s="240"/>
      <c r="E191" s="240"/>
      <c r="F191" s="261" t="s">
        <v>481</v>
      </c>
      <c r="G191" s="240"/>
      <c r="H191" s="240" t="s">
        <v>574</v>
      </c>
      <c r="I191" s="240" t="s">
        <v>516</v>
      </c>
      <c r="J191" s="240"/>
      <c r="K191" s="286"/>
    </row>
    <row r="192" spans="2:11" s="1" customFormat="1" ht="15" customHeight="1">
      <c r="B192" s="263"/>
      <c r="C192" s="299" t="s">
        <v>575</v>
      </c>
      <c r="D192" s="240"/>
      <c r="E192" s="240"/>
      <c r="F192" s="261" t="s">
        <v>481</v>
      </c>
      <c r="G192" s="240"/>
      <c r="H192" s="240" t="s">
        <v>576</v>
      </c>
      <c r="I192" s="240" t="s">
        <v>516</v>
      </c>
      <c r="J192" s="240"/>
      <c r="K192" s="286"/>
    </row>
    <row r="193" spans="2:11" s="1" customFormat="1" ht="15" customHeight="1">
      <c r="B193" s="263"/>
      <c r="C193" s="299" t="s">
        <v>577</v>
      </c>
      <c r="D193" s="240"/>
      <c r="E193" s="240"/>
      <c r="F193" s="261" t="s">
        <v>487</v>
      </c>
      <c r="G193" s="240"/>
      <c r="H193" s="240" t="s">
        <v>578</v>
      </c>
      <c r="I193" s="240" t="s">
        <v>516</v>
      </c>
      <c r="J193" s="240"/>
      <c r="K193" s="286"/>
    </row>
    <row r="194" spans="2:11" s="1" customFormat="1" ht="15" customHeight="1">
      <c r="B194" s="292"/>
      <c r="C194" s="301"/>
      <c r="D194" s="272"/>
      <c r="E194" s="272"/>
      <c r="F194" s="272"/>
      <c r="G194" s="272"/>
      <c r="H194" s="272"/>
      <c r="I194" s="272"/>
      <c r="J194" s="272"/>
      <c r="K194" s="293"/>
    </row>
    <row r="195" spans="2:11" s="1" customFormat="1" ht="18.75" customHeight="1">
      <c r="B195" s="274"/>
      <c r="C195" s="284"/>
      <c r="D195" s="284"/>
      <c r="E195" s="284"/>
      <c r="F195" s="294"/>
      <c r="G195" s="284"/>
      <c r="H195" s="284"/>
      <c r="I195" s="284"/>
      <c r="J195" s="284"/>
      <c r="K195" s="274"/>
    </row>
    <row r="196" spans="2:11" s="1" customFormat="1" ht="18.75" customHeight="1">
      <c r="B196" s="274"/>
      <c r="C196" s="284"/>
      <c r="D196" s="284"/>
      <c r="E196" s="284"/>
      <c r="F196" s="294"/>
      <c r="G196" s="284"/>
      <c r="H196" s="284"/>
      <c r="I196" s="284"/>
      <c r="J196" s="284"/>
      <c r="K196" s="274"/>
    </row>
    <row r="197" spans="2:11" s="1" customFormat="1" ht="18.75" customHeight="1">
      <c r="B197" s="247"/>
      <c r="C197" s="247"/>
      <c r="D197" s="247"/>
      <c r="E197" s="247"/>
      <c r="F197" s="247"/>
      <c r="G197" s="247"/>
      <c r="H197" s="247"/>
      <c r="I197" s="247"/>
      <c r="J197" s="247"/>
      <c r="K197" s="247"/>
    </row>
    <row r="198" spans="2:11" s="1" customFormat="1" ht="12">
      <c r="B198" s="229"/>
      <c r="C198" s="230"/>
      <c r="D198" s="230"/>
      <c r="E198" s="230"/>
      <c r="F198" s="230"/>
      <c r="G198" s="230"/>
      <c r="H198" s="230"/>
      <c r="I198" s="230"/>
      <c r="J198" s="230"/>
      <c r="K198" s="231"/>
    </row>
    <row r="199" spans="2:11" s="1" customFormat="1" ht="22.2">
      <c r="B199" s="232"/>
      <c r="C199" s="360" t="s">
        <v>579</v>
      </c>
      <c r="D199" s="360"/>
      <c r="E199" s="360"/>
      <c r="F199" s="360"/>
      <c r="G199" s="360"/>
      <c r="H199" s="360"/>
      <c r="I199" s="360"/>
      <c r="J199" s="360"/>
      <c r="K199" s="233"/>
    </row>
    <row r="200" spans="2:11" s="1" customFormat="1" ht="25.5" customHeight="1">
      <c r="B200" s="232"/>
      <c r="C200" s="302" t="s">
        <v>580</v>
      </c>
      <c r="D200" s="302"/>
      <c r="E200" s="302"/>
      <c r="F200" s="302" t="s">
        <v>581</v>
      </c>
      <c r="G200" s="303"/>
      <c r="H200" s="361" t="s">
        <v>582</v>
      </c>
      <c r="I200" s="361"/>
      <c r="J200" s="361"/>
      <c r="K200" s="233"/>
    </row>
    <row r="201" spans="2:11" s="1" customFormat="1" ht="5.25" customHeight="1">
      <c r="B201" s="263"/>
      <c r="C201" s="258"/>
      <c r="D201" s="258"/>
      <c r="E201" s="258"/>
      <c r="F201" s="258"/>
      <c r="G201" s="284"/>
      <c r="H201" s="258"/>
      <c r="I201" s="258"/>
      <c r="J201" s="258"/>
      <c r="K201" s="286"/>
    </row>
    <row r="202" spans="2:11" s="1" customFormat="1" ht="15" customHeight="1">
      <c r="B202" s="263"/>
      <c r="C202" s="240" t="s">
        <v>572</v>
      </c>
      <c r="D202" s="240"/>
      <c r="E202" s="240"/>
      <c r="F202" s="261" t="s">
        <v>43</v>
      </c>
      <c r="G202" s="240"/>
      <c r="H202" s="362" t="s">
        <v>583</v>
      </c>
      <c r="I202" s="362"/>
      <c r="J202" s="362"/>
      <c r="K202" s="286"/>
    </row>
    <row r="203" spans="2:11" s="1" customFormat="1" ht="15" customHeight="1">
      <c r="B203" s="263"/>
      <c r="C203" s="240"/>
      <c r="D203" s="240"/>
      <c r="E203" s="240"/>
      <c r="F203" s="261" t="s">
        <v>44</v>
      </c>
      <c r="G203" s="240"/>
      <c r="H203" s="362" t="s">
        <v>584</v>
      </c>
      <c r="I203" s="362"/>
      <c r="J203" s="362"/>
      <c r="K203" s="286"/>
    </row>
    <row r="204" spans="2:11" s="1" customFormat="1" ht="15" customHeight="1">
      <c r="B204" s="263"/>
      <c r="C204" s="240"/>
      <c r="D204" s="240"/>
      <c r="E204" s="240"/>
      <c r="F204" s="261" t="s">
        <v>47</v>
      </c>
      <c r="G204" s="240"/>
      <c r="H204" s="362" t="s">
        <v>585</v>
      </c>
      <c r="I204" s="362"/>
      <c r="J204" s="362"/>
      <c r="K204" s="286"/>
    </row>
    <row r="205" spans="2:11" s="1" customFormat="1" ht="15" customHeight="1">
      <c r="B205" s="263"/>
      <c r="C205" s="240"/>
      <c r="D205" s="240"/>
      <c r="E205" s="240"/>
      <c r="F205" s="261" t="s">
        <v>45</v>
      </c>
      <c r="G205" s="240"/>
      <c r="H205" s="362" t="s">
        <v>586</v>
      </c>
      <c r="I205" s="362"/>
      <c r="J205" s="362"/>
      <c r="K205" s="286"/>
    </row>
    <row r="206" spans="2:11" s="1" customFormat="1" ht="15" customHeight="1">
      <c r="B206" s="263"/>
      <c r="C206" s="240"/>
      <c r="D206" s="240"/>
      <c r="E206" s="240"/>
      <c r="F206" s="261" t="s">
        <v>46</v>
      </c>
      <c r="G206" s="240"/>
      <c r="H206" s="362" t="s">
        <v>587</v>
      </c>
      <c r="I206" s="362"/>
      <c r="J206" s="362"/>
      <c r="K206" s="286"/>
    </row>
    <row r="207" spans="2:11" s="1" customFormat="1" ht="15" customHeight="1">
      <c r="B207" s="263"/>
      <c r="C207" s="240"/>
      <c r="D207" s="240"/>
      <c r="E207" s="240"/>
      <c r="F207" s="261"/>
      <c r="G207" s="240"/>
      <c r="H207" s="240"/>
      <c r="I207" s="240"/>
      <c r="J207" s="240"/>
      <c r="K207" s="286"/>
    </row>
    <row r="208" spans="2:11" s="1" customFormat="1" ht="15" customHeight="1">
      <c r="B208" s="263"/>
      <c r="C208" s="240" t="s">
        <v>528</v>
      </c>
      <c r="D208" s="240"/>
      <c r="E208" s="240"/>
      <c r="F208" s="261" t="s">
        <v>79</v>
      </c>
      <c r="G208" s="240"/>
      <c r="H208" s="362" t="s">
        <v>588</v>
      </c>
      <c r="I208" s="362"/>
      <c r="J208" s="362"/>
      <c r="K208" s="286"/>
    </row>
    <row r="209" spans="2:11" s="1" customFormat="1" ht="15" customHeight="1">
      <c r="B209" s="263"/>
      <c r="C209" s="240"/>
      <c r="D209" s="240"/>
      <c r="E209" s="240"/>
      <c r="F209" s="261" t="s">
        <v>423</v>
      </c>
      <c r="G209" s="240"/>
      <c r="H209" s="362" t="s">
        <v>424</v>
      </c>
      <c r="I209" s="362"/>
      <c r="J209" s="362"/>
      <c r="K209" s="286"/>
    </row>
    <row r="210" spans="2:11" s="1" customFormat="1" ht="15" customHeight="1">
      <c r="B210" s="263"/>
      <c r="C210" s="240"/>
      <c r="D210" s="240"/>
      <c r="E210" s="240"/>
      <c r="F210" s="261" t="s">
        <v>421</v>
      </c>
      <c r="G210" s="240"/>
      <c r="H210" s="362" t="s">
        <v>589</v>
      </c>
      <c r="I210" s="362"/>
      <c r="J210" s="362"/>
      <c r="K210" s="286"/>
    </row>
    <row r="211" spans="2:11" s="1" customFormat="1" ht="15" customHeight="1">
      <c r="B211" s="304"/>
      <c r="C211" s="240"/>
      <c r="D211" s="240"/>
      <c r="E211" s="240"/>
      <c r="F211" s="261" t="s">
        <v>425</v>
      </c>
      <c r="G211" s="299"/>
      <c r="H211" s="363" t="s">
        <v>426</v>
      </c>
      <c r="I211" s="363"/>
      <c r="J211" s="363"/>
      <c r="K211" s="305"/>
    </row>
    <row r="212" spans="2:11" s="1" customFormat="1" ht="15" customHeight="1">
      <c r="B212" s="304"/>
      <c r="C212" s="240"/>
      <c r="D212" s="240"/>
      <c r="E212" s="240"/>
      <c r="F212" s="261" t="s">
        <v>427</v>
      </c>
      <c r="G212" s="299"/>
      <c r="H212" s="363" t="s">
        <v>590</v>
      </c>
      <c r="I212" s="363"/>
      <c r="J212" s="363"/>
      <c r="K212" s="305"/>
    </row>
    <row r="213" spans="2:11" s="1" customFormat="1" ht="15" customHeight="1">
      <c r="B213" s="304"/>
      <c r="C213" s="240"/>
      <c r="D213" s="240"/>
      <c r="E213" s="240"/>
      <c r="F213" s="261"/>
      <c r="G213" s="299"/>
      <c r="H213" s="290"/>
      <c r="I213" s="290"/>
      <c r="J213" s="290"/>
      <c r="K213" s="305"/>
    </row>
    <row r="214" spans="2:11" s="1" customFormat="1" ht="15" customHeight="1">
      <c r="B214" s="304"/>
      <c r="C214" s="240" t="s">
        <v>552</v>
      </c>
      <c r="D214" s="240"/>
      <c r="E214" s="240"/>
      <c r="F214" s="261">
        <v>1</v>
      </c>
      <c r="G214" s="299"/>
      <c r="H214" s="363" t="s">
        <v>591</v>
      </c>
      <c r="I214" s="363"/>
      <c r="J214" s="363"/>
      <c r="K214" s="305"/>
    </row>
    <row r="215" spans="2:11" s="1" customFormat="1" ht="15" customHeight="1">
      <c r="B215" s="304"/>
      <c r="C215" s="240"/>
      <c r="D215" s="240"/>
      <c r="E215" s="240"/>
      <c r="F215" s="261">
        <v>2</v>
      </c>
      <c r="G215" s="299"/>
      <c r="H215" s="363" t="s">
        <v>592</v>
      </c>
      <c r="I215" s="363"/>
      <c r="J215" s="363"/>
      <c r="K215" s="305"/>
    </row>
    <row r="216" spans="2:11" s="1" customFormat="1" ht="15" customHeight="1">
      <c r="B216" s="304"/>
      <c r="C216" s="240"/>
      <c r="D216" s="240"/>
      <c r="E216" s="240"/>
      <c r="F216" s="261">
        <v>3</v>
      </c>
      <c r="G216" s="299"/>
      <c r="H216" s="363" t="s">
        <v>593</v>
      </c>
      <c r="I216" s="363"/>
      <c r="J216" s="363"/>
      <c r="K216" s="305"/>
    </row>
    <row r="217" spans="2:11" s="1" customFormat="1" ht="15" customHeight="1">
      <c r="B217" s="304"/>
      <c r="C217" s="240"/>
      <c r="D217" s="240"/>
      <c r="E217" s="240"/>
      <c r="F217" s="261">
        <v>4</v>
      </c>
      <c r="G217" s="299"/>
      <c r="H217" s="363" t="s">
        <v>594</v>
      </c>
      <c r="I217" s="363"/>
      <c r="J217" s="363"/>
      <c r="K217" s="305"/>
    </row>
    <row r="218" spans="2:11" s="1" customFormat="1" ht="12.75" customHeight="1">
      <c r="B218" s="306"/>
      <c r="C218" s="307"/>
      <c r="D218" s="307"/>
      <c r="E218" s="307"/>
      <c r="F218" s="307"/>
      <c r="G218" s="307"/>
      <c r="H218" s="307"/>
      <c r="I218" s="307"/>
      <c r="J218" s="307"/>
      <c r="K218" s="30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Oplocení, chodníky, ...</vt:lpstr>
      <vt:lpstr>07 - Vedlejší rozpočtové ...</vt:lpstr>
      <vt:lpstr>Pokyny pro vyplnění</vt:lpstr>
      <vt:lpstr>'01 - Oplocení, chodníky, ...'!Názvy_tisku</vt:lpstr>
      <vt:lpstr>'07 - Vedlejší rozpočtové ...'!Názvy_tisku</vt:lpstr>
      <vt:lpstr>'Rekapitulace stavby'!Názvy_tisku</vt:lpstr>
      <vt:lpstr>'01 - Oplocení, chodníky, ...'!Oblast_tisku</vt:lpstr>
      <vt:lpstr>'07 - Vedlejší rozpočtové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x-PC\x</dc:creator>
  <cp:lastModifiedBy>Zdeňka Michlová</cp:lastModifiedBy>
  <dcterms:created xsi:type="dcterms:W3CDTF">2023-04-05T09:33:32Z</dcterms:created>
  <dcterms:modified xsi:type="dcterms:W3CDTF">2023-05-23T14:05:59Z</dcterms:modified>
</cp:coreProperties>
</file>